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0"/>
  </bookViews>
  <sheets>
    <sheet name="BS" sheetId="1" r:id="rId1"/>
    <sheet name="PL" sheetId="2" r:id="rId2"/>
    <sheet name="Cash Flow" sheetId="3" r:id="rId3"/>
    <sheet name="Equity" sheetId="4" r:id="rId4"/>
  </sheets>
  <definedNames>
    <definedName name="_xlnm.Print_Area" localSheetId="1">'PL'!$A$1:$J$77</definedName>
  </definedNames>
  <calcPr fullCalcOnLoad="1"/>
</workbook>
</file>

<file path=xl/sharedStrings.xml><?xml version="1.0" encoding="utf-8"?>
<sst xmlns="http://schemas.openxmlformats.org/spreadsheetml/2006/main" count="212" uniqueCount="167">
  <si>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</si>
  <si>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</si>
  <si>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</si>
  <si>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</si>
  <si>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</si>
  <si>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</si>
  <si>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(UNAUDITED)</t>
  </si>
  <si>
    <t>Revenue</t>
  </si>
  <si>
    <t>Distribution costs</t>
  </si>
  <si>
    <t>Quarter Ended</t>
  </si>
  <si>
    <t>Year Ended</t>
  </si>
  <si>
    <t>RM</t>
  </si>
  <si>
    <t>CURRENT</t>
  </si>
  <si>
    <t>QUARTER</t>
  </si>
  <si>
    <t>ENDED</t>
  </si>
  <si>
    <t>CUMULATIVE</t>
  </si>
  <si>
    <t xml:space="preserve">Profit/(Loss) for the period 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</si>
  <si>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</si>
  <si>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</si>
  <si>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</si>
  <si>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</si>
  <si>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</si>
  <si>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</si>
  <si>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</si>
  <si>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</si>
  <si>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</si>
  <si>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CONDENSED CONSOLIDATED CASH FLOW STATEMENT</t>
  </si>
  <si>
    <t>ended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</si>
  <si>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</si>
  <si>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</si>
  <si>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</si>
  <si>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</si>
  <si>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</si>
  <si>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</si>
  <si>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</si>
  <si>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</si>
  <si>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</si>
  <si>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>Net cash flows from investing activities</t>
  </si>
  <si>
    <t>Financing Activities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</si>
  <si>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</si>
  <si>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</si>
  <si>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</si>
  <si>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</si>
  <si>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</si>
  <si>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</si>
  <si>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</si>
  <si>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</si>
  <si>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</si>
  <si>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</si>
  <si>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PREVIOUS</t>
  </si>
  <si>
    <t>CONDENSED CONSOLIDATED INCOME STATEMENT</t>
  </si>
  <si>
    <t>Adjustments for non-cash flow:-</t>
  </si>
  <si>
    <t xml:space="preserve"> - Term loan</t>
  </si>
  <si>
    <t xml:space="preserve"> - Finance creditors</t>
  </si>
  <si>
    <t>Net interest paid</t>
  </si>
  <si>
    <t>Cash &amp; Cash Equivalents at end of period</t>
  </si>
  <si>
    <t>3-MONTH</t>
  </si>
  <si>
    <t>KPS CONSORTIUM BERHAD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</si>
  <si>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</si>
  <si>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</si>
  <si>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</si>
  <si>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 xml:space="preserve"> - Repayment of loan stock</t>
  </si>
  <si>
    <t>Goodwill</t>
  </si>
  <si>
    <t>Interest expense - ICULS</t>
  </si>
  <si>
    <t>ICULS</t>
  </si>
  <si>
    <t>Premium</t>
  </si>
  <si>
    <t xml:space="preserve"> - Purchase of property, plant &amp; equipment</t>
  </si>
  <si>
    <t xml:space="preserve"> - Proceeds from disposal of property, plant &amp; equipment</t>
  </si>
  <si>
    <t>Interest Income</t>
  </si>
  <si>
    <t xml:space="preserve">(The Condensed Consolidated Cashflow Statement should be read in conjunction with </t>
  </si>
  <si>
    <t>Share of profit of associates</t>
  </si>
  <si>
    <t>Income tax expense</t>
  </si>
  <si>
    <t>Attributable to:</t>
  </si>
  <si>
    <t xml:space="preserve">     Equity holders of the parent</t>
  </si>
  <si>
    <t>Other income</t>
  </si>
  <si>
    <t>Other expenses</t>
  </si>
  <si>
    <t>ASSETS</t>
  </si>
  <si>
    <t>Non-current assets</t>
  </si>
  <si>
    <t xml:space="preserve">Property, plant and equipment </t>
  </si>
  <si>
    <t>Prepaid interest in leased land</t>
  </si>
  <si>
    <t>Quoted investment</t>
  </si>
  <si>
    <t>Investment in subsidiaries</t>
  </si>
  <si>
    <t>Deferred tax assets</t>
  </si>
  <si>
    <t>Current Assets</t>
  </si>
  <si>
    <t>Stocks</t>
  </si>
  <si>
    <t>Other current assets</t>
  </si>
  <si>
    <t>Cash &amp; cash equilvalents</t>
  </si>
  <si>
    <t>Share Capital</t>
  </si>
  <si>
    <t>Loan Stock - ICULS</t>
  </si>
  <si>
    <t>Minority Interest</t>
  </si>
  <si>
    <t>Non-current liabilities</t>
  </si>
  <si>
    <t>Long Term Borrowings</t>
  </si>
  <si>
    <t>HP Creditors</t>
  </si>
  <si>
    <t>Deferred tax liabilities</t>
  </si>
  <si>
    <t>Current Liabilities</t>
  </si>
  <si>
    <t xml:space="preserve">Trade and other payables </t>
  </si>
  <si>
    <t>Short term borrowings</t>
  </si>
  <si>
    <t>Provision for taxation</t>
  </si>
  <si>
    <t>CONDENSED CONSOLIDATED BALANCE SHEETS (UNAUDITED)</t>
  </si>
  <si>
    <t>(The Condensed Consolidated Balance Sheets should be read in conjunction with the</t>
  </si>
  <si>
    <t>Balance at 1 Jan 2006</t>
  </si>
  <si>
    <t xml:space="preserve"> Non Distributable</t>
  </si>
  <si>
    <t>Minority</t>
  </si>
  <si>
    <t>Interest</t>
  </si>
  <si>
    <t>Equity</t>
  </si>
  <si>
    <t>Investment  property</t>
  </si>
  <si>
    <t>Trade receivables</t>
  </si>
  <si>
    <t>EQUITY AND LIABILITIES</t>
  </si>
  <si>
    <t>Other reserves</t>
  </si>
  <si>
    <t>Accumulated loss</t>
  </si>
  <si>
    <t>Total equity</t>
  </si>
  <si>
    <t>TOTAL ASSETS</t>
  </si>
  <si>
    <t>TOTAL EQUITY AND LIABILITIES</t>
  </si>
  <si>
    <t>NOTE</t>
  </si>
  <si>
    <t>(Loss) / Gain in disposal of FA</t>
  </si>
  <si>
    <t>Equity attributable to equity holders of the parent</t>
  </si>
  <si>
    <t>-------------------&gt;</t>
  </si>
  <si>
    <t>&lt;--------------</t>
  </si>
  <si>
    <t>Current</t>
  </si>
  <si>
    <t>Under provision in prior year</t>
  </si>
  <si>
    <t>REPO</t>
  </si>
  <si>
    <t>Total non-current liabilities</t>
  </si>
  <si>
    <t>Total Liabilities</t>
  </si>
  <si>
    <t>Operating profit/(loss) before changes in working capital</t>
  </si>
  <si>
    <t>Profit/(loss) before taxation</t>
  </si>
  <si>
    <t xml:space="preserve"> - Repayment of BA &amp; TR</t>
  </si>
  <si>
    <t>Total current liabilities</t>
  </si>
  <si>
    <t>Realised currency translation differences</t>
  </si>
  <si>
    <t>31 Dec 2006</t>
  </si>
  <si>
    <t>Balance at 31 Dec 2006</t>
  </si>
  <si>
    <t>As previously stated</t>
  </si>
  <si>
    <t>Effects of adopting FRS 3 - Negative Goodwill</t>
  </si>
  <si>
    <t>As Restated 1/1/2006</t>
  </si>
  <si>
    <t>\</t>
  </si>
  <si>
    <t>Less: Minority Interest</t>
  </si>
  <si>
    <t>Annual Financial Report for the year ended 31 December 2006)</t>
  </si>
  <si>
    <t>Balance at 1 Jan 2007</t>
  </si>
  <si>
    <t>the Annual Financial Report for the year ended 31 December 2006)</t>
  </si>
  <si>
    <t>Balance at 30 June 2007</t>
  </si>
  <si>
    <t>Transfer from / (to) deferred tax.</t>
  </si>
  <si>
    <t>Profit from continuing operations</t>
  </si>
  <si>
    <t>1</t>
  </si>
  <si>
    <t>NOTE 1</t>
  </si>
  <si>
    <t>DISCONTINUED OPERATIONS</t>
  </si>
  <si>
    <t>Discontinued operations</t>
  </si>
  <si>
    <t xml:space="preserve">Sales </t>
  </si>
  <si>
    <t>Operation expenses</t>
  </si>
  <si>
    <t>FA written off</t>
  </si>
  <si>
    <t>Earnings Per Share (sen)</t>
  </si>
  <si>
    <t xml:space="preserve"> - Basic, for profit from continuing operations</t>
  </si>
  <si>
    <t xml:space="preserve"> - Basic, for profit from discontinued operations</t>
  </si>
  <si>
    <t xml:space="preserve"> - Basic, for profit for the year</t>
  </si>
  <si>
    <t xml:space="preserve"> - Diluted, for profit from continuing operations</t>
  </si>
  <si>
    <t xml:space="preserve"> - Diluted, for profit from discontinued operations</t>
  </si>
  <si>
    <t xml:space="preserve"> - Diluted, for profit for the year</t>
  </si>
  <si>
    <t>30/06/2007</t>
  </si>
  <si>
    <t>(Restated)</t>
  </si>
  <si>
    <t>AS AT 30 SEPTEMBER 2007</t>
  </si>
  <si>
    <t>30 Sept 2007</t>
  </si>
  <si>
    <t>9-MONTH</t>
  </si>
  <si>
    <t>30 Sept 2006</t>
  </si>
  <si>
    <t>30/09/2006</t>
  </si>
  <si>
    <t>9 months</t>
  </si>
  <si>
    <t>FOR THE 9 MONTHS PERIOD ENDED 30 SEPTEMBER 2007</t>
  </si>
  <si>
    <t xml:space="preserve">                         3 RD -QUARTER </t>
  </si>
  <si>
    <t xml:space="preserve">                         9-MONTH PERIOD</t>
  </si>
  <si>
    <t>FOR THE QUARTER ENDED 30 SEPTEMBER 2007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</si>
</sst>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2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71" fontId="3" fillId="0" borderId="0" xfId="15" applyFont="1" applyFill="1" applyAlignment="1">
      <alignment/>
    </xf>
    <xf numFmtId="171" fontId="3" fillId="0" borderId="0" xfId="15" applyFont="1" applyFill="1" applyAlignment="1" quotePrefix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173" fontId="7" fillId="0" borderId="0" xfId="15" applyNumberFormat="1" applyFont="1" applyAlignment="1">
      <alignment horizontal="center"/>
    </xf>
    <xf numFmtId="173" fontId="3" fillId="0" borderId="3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3" xfId="0" applyNumberFormat="1" applyFont="1" applyBorder="1" applyAlignment="1">
      <alignment/>
    </xf>
    <xf numFmtId="173" fontId="3" fillId="0" borderId="4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7" fontId="8" fillId="0" borderId="0" xfId="0" applyNumberFormat="1" applyFont="1" applyAlignment="1">
      <alignment horizontal="left"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171" fontId="3" fillId="0" borderId="2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173" fontId="3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15" applyNumberFormat="1" applyFont="1" applyFill="1" applyAlignment="1" quotePrefix="1">
      <alignment/>
    </xf>
    <xf numFmtId="0" fontId="1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Fill="1" applyAlignment="1">
      <alignment horizontal="left"/>
    </xf>
    <xf numFmtId="0" fontId="3" fillId="2" borderId="0" xfId="0" applyFont="1" applyFill="1" applyAlignment="1">
      <alignment/>
    </xf>
    <xf numFmtId="171" fontId="3" fillId="2" borderId="0" xfId="15" applyFont="1" applyFill="1" applyAlignment="1">
      <alignment/>
    </xf>
    <xf numFmtId="173" fontId="3" fillId="0" borderId="3" xfId="0" applyNumberFormat="1" applyFont="1" applyFill="1" applyBorder="1" applyAlignment="1">
      <alignment/>
    </xf>
    <xf numFmtId="171" fontId="1" fillId="0" borderId="0" xfId="15" applyFont="1" applyAlignment="1">
      <alignment/>
    </xf>
    <xf numFmtId="171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3" fontId="5" fillId="3" borderId="0" xfId="15" applyNumberFormat="1" applyFont="1" applyFill="1" applyAlignment="1" quotePrefix="1">
      <alignment horizontal="center"/>
    </xf>
    <xf numFmtId="0" fontId="3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73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71" fontId="3" fillId="0" borderId="0" xfId="15" applyFont="1" applyFill="1" applyAlignment="1" quotePrefix="1">
      <alignment horizontal="center"/>
    </xf>
    <xf numFmtId="173" fontId="3" fillId="0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73" fontId="0" fillId="0" borderId="0" xfId="0" applyNumberFormat="1" applyAlignment="1">
      <alignment/>
    </xf>
    <xf numFmtId="16" fontId="1" fillId="0" borderId="0" xfId="0" applyNumberFormat="1" applyFont="1" applyBorder="1" applyAlignment="1">
      <alignment horizontal="center"/>
    </xf>
    <xf numFmtId="173" fontId="3" fillId="0" borderId="1" xfId="15" applyNumberFormat="1" applyFont="1" applyBorder="1" applyAlignment="1">
      <alignment horizontal="center"/>
    </xf>
    <xf numFmtId="173" fontId="6" fillId="0" borderId="0" xfId="15" applyNumberFormat="1" applyFont="1" applyFill="1" applyBorder="1" applyAlignment="1" quotePrefix="1">
      <alignment horizontal="center"/>
    </xf>
    <xf numFmtId="173" fontId="5" fillId="0" borderId="0" xfId="15" applyNumberFormat="1" applyFont="1" applyFill="1" applyBorder="1" applyAlignment="1" quotePrefix="1">
      <alignment horizontal="center"/>
    </xf>
    <xf numFmtId="173" fontId="6" fillId="0" borderId="0" xfId="15" applyNumberFormat="1" applyFont="1" applyFill="1" applyBorder="1" applyAlignment="1">
      <alignment horizontal="center"/>
    </xf>
    <xf numFmtId="173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3" fontId="3" fillId="2" borderId="3" xfId="15" applyNumberFormat="1" applyFont="1" applyFill="1" applyBorder="1" applyAlignment="1">
      <alignment/>
    </xf>
    <xf numFmtId="171" fontId="3" fillId="0" borderId="0" xfId="15" applyFont="1" applyFill="1" applyBorder="1" applyAlignment="1">
      <alignment/>
    </xf>
    <xf numFmtId="171" fontId="5" fillId="0" borderId="0" xfId="15" applyFont="1" applyFill="1" applyBorder="1" applyAlignment="1">
      <alignment/>
    </xf>
    <xf numFmtId="171" fontId="0" fillId="0" borderId="0" xfId="15" applyFill="1" applyAlignment="1">
      <alignment/>
    </xf>
    <xf numFmtId="171" fontId="0" fillId="0" borderId="0" xfId="15" applyFill="1" applyBorder="1" applyAlignment="1">
      <alignment/>
    </xf>
    <xf numFmtId="171" fontId="3" fillId="0" borderId="3" xfId="15" applyFont="1" applyFill="1" applyBorder="1" applyAlignment="1">
      <alignment/>
    </xf>
    <xf numFmtId="171" fontId="3" fillId="0" borderId="3" xfId="15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8" fillId="0" borderId="0" xfId="15" applyNumberFormat="1" applyFont="1" applyAlignment="1">
      <alignment horizontal="left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73" fontId="3" fillId="0" borderId="0" xfId="15" applyNumberFormat="1" applyFont="1" applyBorder="1" applyAlignment="1" quotePrefix="1">
      <alignment horizontal="center"/>
    </xf>
    <xf numFmtId="173" fontId="7" fillId="0" borderId="0" xfId="15" applyNumberFormat="1" applyFont="1" applyBorder="1" applyAlignment="1">
      <alignment horizontal="center"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18.16015625" style="2" customWidth="1"/>
    <col min="5" max="5" width="0.65625" style="2" customWidth="1"/>
    <col min="6" max="6" width="16.16015625" style="2" customWidth="1"/>
    <col min="7" max="7" width="4.16015625" style="2" customWidth="1"/>
    <col min="8" max="8" width="5.83203125" style="2" customWidth="1"/>
    <col min="9" max="9" width="9.16015625" style="2" customWidth="1"/>
    <col min="10" max="10" width="6.66015625" style="2" customWidth="1"/>
    <col min="11" max="11" width="10.83203125" style="2" bestFit="1" customWidth="1"/>
    <col min="12" max="16384" width="9.33203125" style="2" customWidth="1"/>
  </cols>
  <sheetData>
    <row r="1" spans="1:6" ht="18" customHeight="1">
      <c r="A1" s="90" t="s">
        <v>57</v>
      </c>
      <c r="B1" s="90"/>
      <c r="C1" s="90"/>
      <c r="D1" s="90"/>
      <c r="E1" s="90"/>
      <c r="F1" s="90"/>
    </row>
    <row r="2" spans="1:6" ht="15" customHeight="1">
      <c r="A2" s="91" t="s">
        <v>98</v>
      </c>
      <c r="B2" s="91"/>
      <c r="C2" s="91"/>
      <c r="D2" s="91"/>
      <c r="E2" s="91"/>
      <c r="F2" s="91"/>
    </row>
    <row r="3" spans="1:6" ht="15">
      <c r="A3" s="91" t="s">
        <v>157</v>
      </c>
      <c r="B3" s="91"/>
      <c r="C3" s="91"/>
      <c r="D3" s="91"/>
      <c r="E3" s="91"/>
      <c r="F3" s="91"/>
    </row>
    <row r="4" spans="1:9" ht="12.75" customHeight="1">
      <c r="A4" s="48"/>
      <c r="B4" s="48"/>
      <c r="C4" s="48"/>
      <c r="D4" s="48"/>
      <c r="E4" s="48"/>
      <c r="F4" s="38"/>
      <c r="I4" s="48"/>
    </row>
    <row r="5" spans="4:9" ht="12.75">
      <c r="D5" s="38" t="s">
        <v>9</v>
      </c>
      <c r="F5" s="38" t="s">
        <v>10</v>
      </c>
      <c r="I5" s="38"/>
    </row>
    <row r="6" spans="4:10" ht="12.75">
      <c r="D6" s="39" t="s">
        <v>158</v>
      </c>
      <c r="E6" s="6"/>
      <c r="F6" s="39" t="s">
        <v>128</v>
      </c>
      <c r="G6" s="1"/>
      <c r="H6" s="1"/>
      <c r="I6" s="72"/>
      <c r="J6" s="1"/>
    </row>
    <row r="7" spans="4:10" ht="12.75">
      <c r="D7" s="23"/>
      <c r="F7" s="23"/>
      <c r="G7" s="1"/>
      <c r="H7" s="1"/>
      <c r="I7" s="73"/>
      <c r="J7" s="1"/>
    </row>
    <row r="8" spans="4:10" ht="12.75">
      <c r="D8" s="40" t="s">
        <v>11</v>
      </c>
      <c r="E8" s="6"/>
      <c r="F8" s="40" t="s">
        <v>11</v>
      </c>
      <c r="G8" s="1"/>
      <c r="H8" s="1"/>
      <c r="I8" s="74"/>
      <c r="J8" s="1"/>
    </row>
    <row r="9" spans="2:10" ht="12.75">
      <c r="B9" s="45" t="s">
        <v>76</v>
      </c>
      <c r="C9" s="31"/>
      <c r="E9" s="1"/>
      <c r="G9" s="1"/>
      <c r="H9" s="1"/>
      <c r="I9" s="1"/>
      <c r="J9" s="1"/>
    </row>
    <row r="10" spans="2:10" ht="12.75">
      <c r="B10" s="45" t="s">
        <v>77</v>
      </c>
      <c r="C10" s="31"/>
      <c r="E10" s="1"/>
      <c r="G10" s="1"/>
      <c r="H10" s="1"/>
      <c r="I10" s="1"/>
      <c r="J10" s="1"/>
    </row>
    <row r="11" spans="2:10" ht="12.75">
      <c r="B11" s="45"/>
      <c r="C11" s="26" t="s">
        <v>78</v>
      </c>
      <c r="D11" s="2">
        <v>33116477</v>
      </c>
      <c r="E11" s="1"/>
      <c r="F11" s="2">
        <v>35420487</v>
      </c>
      <c r="G11" s="75"/>
      <c r="H11" s="1"/>
      <c r="I11" s="1"/>
      <c r="J11" s="1"/>
    </row>
    <row r="12" spans="2:10" ht="12.75">
      <c r="B12" s="45"/>
      <c r="C12" s="26" t="s">
        <v>79</v>
      </c>
      <c r="D12" s="2">
        <v>2635080</v>
      </c>
      <c r="E12" s="1"/>
      <c r="F12" s="2">
        <v>2671330</v>
      </c>
      <c r="G12" s="75"/>
      <c r="H12" s="1"/>
      <c r="I12" s="1"/>
      <c r="J12" s="1"/>
    </row>
    <row r="13" spans="2:10" ht="12.75">
      <c r="B13" s="45"/>
      <c r="C13" s="26" t="s">
        <v>105</v>
      </c>
      <c r="D13" s="2">
        <v>4119464</v>
      </c>
      <c r="E13" s="1"/>
      <c r="F13" s="2">
        <v>4224068</v>
      </c>
      <c r="G13" s="75"/>
      <c r="H13" s="1"/>
      <c r="I13" s="1"/>
      <c r="J13" s="1"/>
    </row>
    <row r="14" spans="2:10" ht="12.75">
      <c r="B14" s="45"/>
      <c r="C14" s="26" t="s">
        <v>80</v>
      </c>
      <c r="D14" s="1">
        <v>12024</v>
      </c>
      <c r="E14" s="1"/>
      <c r="F14" s="1">
        <v>12024</v>
      </c>
      <c r="G14" s="1"/>
      <c r="H14" s="1"/>
      <c r="I14" s="1"/>
      <c r="J14" s="1"/>
    </row>
    <row r="15" spans="3:10" ht="12.75" hidden="1">
      <c r="C15" s="26" t="s">
        <v>81</v>
      </c>
      <c r="D15" s="2">
        <v>0</v>
      </c>
      <c r="E15" s="1"/>
      <c r="F15" s="2">
        <v>0</v>
      </c>
      <c r="G15" s="1"/>
      <c r="H15" s="1"/>
      <c r="I15" s="1"/>
      <c r="J15" s="1"/>
    </row>
    <row r="16" spans="2:10" ht="12.75">
      <c r="B16" s="26"/>
      <c r="C16" s="26" t="s">
        <v>62</v>
      </c>
      <c r="D16" s="2">
        <v>43151039</v>
      </c>
      <c r="E16" s="1"/>
      <c r="F16" s="2">
        <v>43151039</v>
      </c>
      <c r="G16" s="1"/>
      <c r="H16" s="1"/>
      <c r="I16" s="1"/>
      <c r="J16" s="1"/>
    </row>
    <row r="17" spans="2:10" ht="12.75">
      <c r="B17" s="26"/>
      <c r="C17" s="26" t="s">
        <v>82</v>
      </c>
      <c r="D17" s="2">
        <v>126782</v>
      </c>
      <c r="E17" s="1"/>
      <c r="F17" s="2">
        <v>126782</v>
      </c>
      <c r="G17" s="1"/>
      <c r="H17" s="1"/>
      <c r="I17" s="1"/>
      <c r="J17" s="1"/>
    </row>
    <row r="18" spans="2:10" ht="12.75">
      <c r="B18" s="45"/>
      <c r="C18" s="26"/>
      <c r="D18" s="29">
        <f>SUM(D11:D17)</f>
        <v>83160866</v>
      </c>
      <c r="E18" s="1"/>
      <c r="F18" s="29">
        <f>SUM(F11:F17)</f>
        <v>85605730</v>
      </c>
      <c r="G18" s="1"/>
      <c r="H18" s="1"/>
      <c r="I18" s="1"/>
      <c r="J18" s="1"/>
    </row>
    <row r="19" spans="2:10" ht="12.75">
      <c r="B19" s="45" t="s">
        <v>83</v>
      </c>
      <c r="C19" s="26"/>
      <c r="E19" s="1"/>
      <c r="G19" s="1"/>
      <c r="H19" s="1"/>
      <c r="I19" s="1"/>
      <c r="J19" s="1"/>
    </row>
    <row r="20" spans="2:10" ht="12.75">
      <c r="B20" s="26"/>
      <c r="C20" s="31" t="s">
        <v>84</v>
      </c>
      <c r="D20" s="1">
        <v>22930509</v>
      </c>
      <c r="E20" s="1"/>
      <c r="F20" s="1">
        <v>33743018</v>
      </c>
      <c r="G20" s="1"/>
      <c r="H20" s="1"/>
      <c r="I20" s="1"/>
      <c r="J20" s="1"/>
    </row>
    <row r="21" spans="2:10" ht="12.75">
      <c r="B21" s="26"/>
      <c r="C21" s="31" t="s">
        <v>106</v>
      </c>
      <c r="D21" s="1">
        <v>77373905</v>
      </c>
      <c r="E21" s="1"/>
      <c r="F21" s="1">
        <v>67932879</v>
      </c>
      <c r="G21" s="1"/>
      <c r="H21" s="1"/>
      <c r="I21" s="1"/>
      <c r="J21" s="1"/>
    </row>
    <row r="22" spans="2:10" ht="12.75">
      <c r="B22" s="26"/>
      <c r="C22" s="31" t="s">
        <v>85</v>
      </c>
      <c r="D22" s="1">
        <v>5722166</v>
      </c>
      <c r="E22" s="1"/>
      <c r="F22" s="1">
        <f>2582520+106904</f>
        <v>2689424</v>
      </c>
      <c r="G22" s="1"/>
      <c r="H22" s="1"/>
      <c r="I22" s="1"/>
      <c r="J22" s="1"/>
    </row>
    <row r="23" spans="2:10" ht="12.75">
      <c r="B23" s="26"/>
      <c r="C23" s="31" t="s">
        <v>86</v>
      </c>
      <c r="D23" s="1">
        <v>21272773</v>
      </c>
      <c r="E23" s="1"/>
      <c r="F23" s="1">
        <f>13670611+4161544</f>
        <v>17832155</v>
      </c>
      <c r="G23" s="1"/>
      <c r="H23" s="1"/>
      <c r="I23" s="1"/>
      <c r="J23" s="1"/>
    </row>
    <row r="24" spans="2:10" ht="12.75">
      <c r="B24" s="26"/>
      <c r="C24" s="26"/>
      <c r="D24" s="29">
        <f>SUM(D20:D23)</f>
        <v>127299353</v>
      </c>
      <c r="E24" s="1"/>
      <c r="F24" s="29">
        <f>SUM(F20:F23)</f>
        <v>122197476</v>
      </c>
      <c r="G24" s="1"/>
      <c r="H24" s="1"/>
      <c r="I24" s="1"/>
      <c r="J24" s="1"/>
    </row>
    <row r="25" spans="2:10" ht="12.75">
      <c r="B25" s="26"/>
      <c r="C25" s="26"/>
      <c r="E25" s="1"/>
      <c r="G25" s="1"/>
      <c r="H25" s="1"/>
      <c r="I25" s="1"/>
      <c r="J25" s="1"/>
    </row>
    <row r="26" spans="2:10" ht="13.5" thickBot="1">
      <c r="B26" s="45" t="s">
        <v>111</v>
      </c>
      <c r="D26" s="41">
        <f>+D18+D24</f>
        <v>210460219</v>
      </c>
      <c r="E26" s="1"/>
      <c r="F26" s="41">
        <f>+F18+F24</f>
        <v>207803206</v>
      </c>
      <c r="G26" s="1"/>
      <c r="H26" s="1"/>
      <c r="I26" s="1"/>
      <c r="J26" s="1"/>
    </row>
    <row r="27" spans="2:10" ht="13.5" thickTop="1">
      <c r="B27" s="26"/>
      <c r="C27" s="26"/>
      <c r="E27" s="1"/>
      <c r="G27" s="1"/>
      <c r="H27" s="1"/>
      <c r="I27" s="1"/>
      <c r="J27" s="1"/>
    </row>
    <row r="28" spans="2:10" ht="12.75">
      <c r="B28" s="52" t="s">
        <v>107</v>
      </c>
      <c r="C28" s="26"/>
      <c r="D28" s="1"/>
      <c r="E28" s="1"/>
      <c r="F28" s="1"/>
      <c r="G28" s="1"/>
      <c r="H28" s="1"/>
      <c r="I28" s="1"/>
      <c r="J28" s="1"/>
    </row>
    <row r="29" spans="2:10" ht="12.75">
      <c r="B29" s="52" t="s">
        <v>115</v>
      </c>
      <c r="C29" s="26"/>
      <c r="D29" s="1"/>
      <c r="E29" s="1"/>
      <c r="F29" s="1"/>
      <c r="G29" s="1"/>
      <c r="H29" s="1"/>
      <c r="I29" s="1"/>
      <c r="J29" s="1"/>
    </row>
    <row r="30" spans="2:10" ht="12.75">
      <c r="B30" s="26"/>
      <c r="C30" s="26"/>
      <c r="D30" s="1"/>
      <c r="E30" s="1"/>
      <c r="F30" s="1"/>
      <c r="G30" s="1"/>
      <c r="H30" s="1"/>
      <c r="I30" s="1"/>
      <c r="J30" s="1"/>
    </row>
    <row r="31" spans="2:10" ht="12.75">
      <c r="B31" s="26" t="s">
        <v>87</v>
      </c>
      <c r="C31" s="26"/>
      <c r="D31" s="1">
        <v>140252636</v>
      </c>
      <c r="E31" s="1"/>
      <c r="F31" s="1">
        <v>140252636</v>
      </c>
      <c r="G31" s="1"/>
      <c r="H31" s="1"/>
      <c r="I31" s="1"/>
      <c r="J31" s="1"/>
    </row>
    <row r="32" spans="2:10" ht="12.75">
      <c r="B32" s="26" t="s">
        <v>108</v>
      </c>
      <c r="C32" s="26"/>
      <c r="D32" s="1">
        <f>1083364</f>
        <v>1083364</v>
      </c>
      <c r="E32" s="1"/>
      <c r="F32" s="1">
        <f>1083364</f>
        <v>1083364</v>
      </c>
      <c r="G32" s="1"/>
      <c r="H32" s="1"/>
      <c r="I32" s="1"/>
      <c r="J32" s="1"/>
    </row>
    <row r="33" spans="2:10" ht="12.75">
      <c r="B33" s="26" t="s">
        <v>88</v>
      </c>
      <c r="D33" s="1">
        <v>11892000</v>
      </c>
      <c r="E33" s="1"/>
      <c r="F33" s="1">
        <v>11892000</v>
      </c>
      <c r="G33" s="1"/>
      <c r="H33" s="1"/>
      <c r="I33" s="1"/>
      <c r="J33" s="1"/>
    </row>
    <row r="34" spans="2:10" ht="12.75">
      <c r="B34" s="26" t="s">
        <v>109</v>
      </c>
      <c r="C34" s="26"/>
      <c r="D34" s="17">
        <v>-17103516</v>
      </c>
      <c r="E34" s="1"/>
      <c r="F34" s="17">
        <v>-19662093</v>
      </c>
      <c r="G34" s="1"/>
      <c r="H34" s="1"/>
      <c r="I34" s="1"/>
      <c r="J34" s="1"/>
    </row>
    <row r="35" spans="2:10" ht="12.75">
      <c r="B35" s="26"/>
      <c r="C35" s="26"/>
      <c r="D35" s="1">
        <f>SUM(D31:D34)</f>
        <v>136124484</v>
      </c>
      <c r="E35" s="1"/>
      <c r="F35" s="1">
        <f>SUM(F31:F34)</f>
        <v>133565907</v>
      </c>
      <c r="G35" s="1"/>
      <c r="H35" s="1"/>
      <c r="I35" s="1"/>
      <c r="J35" s="1"/>
    </row>
    <row r="36" spans="2:10" ht="12.75">
      <c r="B36" s="26"/>
      <c r="C36" s="26"/>
      <c r="D36" s="1"/>
      <c r="E36" s="1"/>
      <c r="F36" s="1"/>
      <c r="G36" s="1"/>
      <c r="H36" s="1"/>
      <c r="I36" s="1"/>
      <c r="J36" s="1"/>
    </row>
    <row r="37" spans="2:10" ht="12.75">
      <c r="B37" s="45" t="s">
        <v>89</v>
      </c>
      <c r="C37" s="26"/>
      <c r="D37" s="1">
        <v>44905</v>
      </c>
      <c r="E37" s="1"/>
      <c r="F37" s="1">
        <v>43037</v>
      </c>
      <c r="G37" s="1"/>
      <c r="H37" s="1"/>
      <c r="I37" s="1"/>
      <c r="J37" s="1"/>
    </row>
    <row r="38" spans="2:10" ht="12.75">
      <c r="B38" s="45"/>
      <c r="C38" s="26"/>
      <c r="D38" s="1"/>
      <c r="E38" s="1"/>
      <c r="F38" s="1"/>
      <c r="G38" s="1"/>
      <c r="H38" s="1"/>
      <c r="I38" s="1"/>
      <c r="J38" s="1"/>
    </row>
    <row r="39" spans="2:10" ht="12.75">
      <c r="B39" s="45" t="s">
        <v>110</v>
      </c>
      <c r="C39" s="26"/>
      <c r="D39" s="29">
        <f>+D35+D37</f>
        <v>136169389</v>
      </c>
      <c r="E39" s="1"/>
      <c r="F39" s="29">
        <f>+F35+F37</f>
        <v>133608944</v>
      </c>
      <c r="G39" s="1"/>
      <c r="H39" s="1"/>
      <c r="I39" s="1"/>
      <c r="J39" s="1"/>
    </row>
    <row r="40" spans="2:10" ht="12.75">
      <c r="B40" s="26"/>
      <c r="C40" s="26"/>
      <c r="D40" s="1"/>
      <c r="E40" s="1"/>
      <c r="F40" s="1"/>
      <c r="G40" s="1"/>
      <c r="H40" s="1"/>
      <c r="I40" s="1"/>
      <c r="J40" s="1"/>
    </row>
    <row r="41" spans="2:10" ht="12.75">
      <c r="B41" s="45" t="s">
        <v>90</v>
      </c>
      <c r="C41" s="26"/>
      <c r="D41" s="1"/>
      <c r="E41" s="1"/>
      <c r="F41" s="1"/>
      <c r="G41" s="1"/>
      <c r="H41" s="1"/>
      <c r="I41" s="1"/>
      <c r="J41" s="1"/>
    </row>
    <row r="42" spans="2:10" ht="12.75">
      <c r="B42" s="53"/>
      <c r="C42" s="26" t="s">
        <v>91</v>
      </c>
      <c r="D42" s="1">
        <v>0</v>
      </c>
      <c r="E42" s="1"/>
      <c r="F42" s="1">
        <v>204604</v>
      </c>
      <c r="G42" s="1"/>
      <c r="H42" s="1"/>
      <c r="I42" s="1"/>
      <c r="J42" s="1"/>
    </row>
    <row r="43" spans="2:10" ht="12.75">
      <c r="B43" s="9"/>
      <c r="C43" s="26" t="s">
        <v>92</v>
      </c>
      <c r="D43" s="1">
        <v>244358</v>
      </c>
      <c r="E43" s="1"/>
      <c r="F43" s="1">
        <v>23760</v>
      </c>
      <c r="G43" s="1"/>
      <c r="H43" s="1"/>
      <c r="I43" s="1"/>
      <c r="J43" s="1"/>
    </row>
    <row r="44" spans="2:10" ht="12.75">
      <c r="B44" s="53"/>
      <c r="C44" s="26" t="s">
        <v>93</v>
      </c>
      <c r="D44" s="1">
        <v>46349</v>
      </c>
      <c r="E44" s="1"/>
      <c r="F44" s="1">
        <v>46349</v>
      </c>
      <c r="G44" s="1"/>
      <c r="H44" s="1"/>
      <c r="I44" s="1"/>
      <c r="J44" s="1"/>
    </row>
    <row r="45" spans="2:10" ht="12.75">
      <c r="B45" s="26"/>
      <c r="C45" s="26" t="s">
        <v>121</v>
      </c>
      <c r="D45" s="29">
        <f>SUM(D42:D44)</f>
        <v>290707</v>
      </c>
      <c r="E45" s="1"/>
      <c r="F45" s="29">
        <f>SUM(F42:F44)</f>
        <v>274713</v>
      </c>
      <c r="G45" s="1"/>
      <c r="H45" s="1"/>
      <c r="I45" s="1"/>
      <c r="J45" s="1"/>
    </row>
    <row r="46" spans="2:10" ht="12.75">
      <c r="B46" s="26"/>
      <c r="C46" s="26"/>
      <c r="D46" s="1"/>
      <c r="E46" s="1"/>
      <c r="F46" s="1"/>
      <c r="G46" s="1"/>
      <c r="H46" s="1"/>
      <c r="I46" s="1"/>
      <c r="J46" s="1"/>
    </row>
    <row r="47" spans="2:10" ht="12.75">
      <c r="B47" s="45" t="s">
        <v>94</v>
      </c>
      <c r="C47" s="26"/>
      <c r="E47" s="1"/>
      <c r="G47" s="1"/>
      <c r="H47" s="1"/>
      <c r="I47" s="1"/>
      <c r="J47" s="1"/>
    </row>
    <row r="48" spans="2:10" ht="12.75">
      <c r="B48" s="26"/>
      <c r="C48" s="26" t="s">
        <v>95</v>
      </c>
      <c r="D48" s="1">
        <v>12871353</v>
      </c>
      <c r="E48" s="1"/>
      <c r="F48" s="1">
        <f>12066896+1861572</f>
        <v>13928468</v>
      </c>
      <c r="G48" s="1"/>
      <c r="H48" s="1"/>
      <c r="I48" s="1"/>
      <c r="J48" s="1"/>
    </row>
    <row r="49" spans="2:10" ht="12.75">
      <c r="B49" s="26"/>
      <c r="C49" s="26" t="s">
        <v>96</v>
      </c>
      <c r="D49" s="1">
        <v>60780336</v>
      </c>
      <c r="E49" s="1"/>
      <c r="F49" s="1">
        <v>59981919</v>
      </c>
      <c r="G49" s="1"/>
      <c r="H49" s="1"/>
      <c r="I49" s="1"/>
      <c r="J49" s="1"/>
    </row>
    <row r="50" spans="2:10" ht="12.75">
      <c r="B50" s="26"/>
      <c r="C50" s="26" t="s">
        <v>97</v>
      </c>
      <c r="D50" s="1">
        <v>348434</v>
      </c>
      <c r="E50" s="1"/>
      <c r="F50" s="1">
        <v>9162</v>
      </c>
      <c r="G50" s="1"/>
      <c r="H50" s="1"/>
      <c r="I50" s="1"/>
      <c r="J50" s="1"/>
    </row>
    <row r="51" spans="2:10" ht="12.75">
      <c r="B51" s="26"/>
      <c r="C51" s="26" t="s">
        <v>126</v>
      </c>
      <c r="D51" s="29">
        <f>SUM(D48:D50)</f>
        <v>74000123</v>
      </c>
      <c r="E51" s="1"/>
      <c r="F51" s="29">
        <f>SUM(F48:F50)</f>
        <v>73919549</v>
      </c>
      <c r="G51" s="1"/>
      <c r="H51" s="1"/>
      <c r="I51" s="1"/>
      <c r="J51" s="1"/>
    </row>
    <row r="52" spans="2:10" ht="12.75">
      <c r="B52" s="26"/>
      <c r="C52" s="26"/>
      <c r="E52" s="1"/>
      <c r="G52" s="1"/>
      <c r="H52" s="1"/>
      <c r="I52" s="1"/>
      <c r="J52" s="1"/>
    </row>
    <row r="53" spans="2:10" ht="12.75">
      <c r="B53" s="45" t="s">
        <v>122</v>
      </c>
      <c r="D53" s="2">
        <f>+D45+D51</f>
        <v>74290830</v>
      </c>
      <c r="E53" s="1"/>
      <c r="F53" s="2">
        <f>+F45+F51</f>
        <v>74194262</v>
      </c>
      <c r="G53" s="1"/>
      <c r="H53" s="1"/>
      <c r="I53" s="1"/>
      <c r="J53" s="1"/>
    </row>
    <row r="54" spans="2:10" ht="12.75">
      <c r="B54" s="26"/>
      <c r="C54" s="45"/>
      <c r="E54" s="1"/>
      <c r="G54" s="1"/>
      <c r="H54" s="1"/>
      <c r="I54" s="1"/>
      <c r="J54" s="1"/>
    </row>
    <row r="55" spans="2:10" ht="13.5" thickBot="1">
      <c r="B55" s="45" t="s">
        <v>112</v>
      </c>
      <c r="D55" s="20">
        <f>+D39+D53</f>
        <v>210460219</v>
      </c>
      <c r="E55" s="1"/>
      <c r="F55" s="20">
        <f>+F39+F53</f>
        <v>207803206</v>
      </c>
      <c r="G55" s="1"/>
      <c r="H55" s="1"/>
      <c r="I55" s="1"/>
      <c r="J55" s="1"/>
    </row>
    <row r="56" spans="2:10" ht="13.5" thickTop="1">
      <c r="B56" s="26"/>
      <c r="C56" s="26"/>
      <c r="D56" s="2">
        <f>+D26-D55</f>
        <v>0</v>
      </c>
      <c r="E56" s="1"/>
      <c r="F56" s="2">
        <f>+F26-F55</f>
        <v>0</v>
      </c>
      <c r="G56" s="1"/>
      <c r="H56" s="1"/>
      <c r="I56" s="1"/>
      <c r="J56" s="1"/>
    </row>
    <row r="57" spans="2:10" ht="12.75">
      <c r="B57" s="2" t="s">
        <v>99</v>
      </c>
      <c r="C57" s="26"/>
      <c r="E57" s="1"/>
      <c r="G57" s="1"/>
      <c r="H57" s="1"/>
      <c r="I57" s="1"/>
      <c r="J57" s="1"/>
    </row>
    <row r="58" spans="2:10" ht="12.75">
      <c r="B58" s="2" t="s">
        <v>135</v>
      </c>
      <c r="C58" s="26"/>
      <c r="E58" s="1"/>
      <c r="G58" s="1"/>
      <c r="H58" s="1"/>
      <c r="I58" s="1"/>
      <c r="J58" s="1"/>
    </row>
    <row r="59" spans="5:10" ht="12.75">
      <c r="E59" s="1"/>
      <c r="G59" s="1"/>
      <c r="H59" s="1"/>
      <c r="I59" s="1"/>
      <c r="J59" s="1"/>
    </row>
    <row r="60" spans="5:10" ht="12.75">
      <c r="E60" s="1"/>
      <c r="G60" s="1"/>
      <c r="H60" s="1"/>
      <c r="I60" s="1"/>
      <c r="J60" s="1"/>
    </row>
    <row r="61" spans="7:10" ht="12.75">
      <c r="G61" s="1"/>
      <c r="H61" s="1"/>
      <c r="I61" s="1"/>
      <c r="J61" s="1"/>
    </row>
    <row r="62" spans="7:10" ht="12.75">
      <c r="G62" s="1"/>
      <c r="H62" s="1"/>
      <c r="I62" s="1"/>
      <c r="J62" s="1"/>
    </row>
    <row r="63" spans="7:10" ht="12.75">
      <c r="G63" s="1"/>
      <c r="H63" s="1"/>
      <c r="I63" s="1"/>
      <c r="J63" s="1"/>
    </row>
    <row r="64" spans="7:10" ht="12.75">
      <c r="G64" s="1"/>
      <c r="H64" s="1"/>
      <c r="I64" s="1"/>
      <c r="J64" s="1"/>
    </row>
    <row r="65" spans="7:10" ht="12.75">
      <c r="G65" s="1"/>
      <c r="H65" s="1"/>
      <c r="I65" s="1"/>
      <c r="J65" s="1"/>
    </row>
    <row r="66" spans="7:10" ht="12.75">
      <c r="G66" s="1"/>
      <c r="H66" s="1"/>
      <c r="I66" s="1"/>
      <c r="J66" s="1"/>
    </row>
    <row r="67" spans="7:10" ht="12.75">
      <c r="G67" s="1"/>
      <c r="H67" s="1"/>
      <c r="I67" s="1"/>
      <c r="J67" s="1"/>
    </row>
    <row r="68" spans="7:10" ht="12.75">
      <c r="G68" s="1"/>
      <c r="H68" s="1"/>
      <c r="I68" s="1"/>
      <c r="J68" s="1"/>
    </row>
    <row r="69" spans="7:10" ht="12.75">
      <c r="G69" s="1"/>
      <c r="H69" s="1"/>
      <c r="I69" s="1"/>
      <c r="J69" s="1"/>
    </row>
    <row r="70" spans="7:10" ht="12.75">
      <c r="G70" s="1"/>
      <c r="H70" s="1"/>
      <c r="I70" s="1"/>
      <c r="J70" s="1"/>
    </row>
    <row r="71" spans="7:10" ht="12.75">
      <c r="G71" s="1"/>
      <c r="H71" s="1"/>
      <c r="I71" s="1"/>
      <c r="J71" s="1"/>
    </row>
    <row r="72" spans="7:10" ht="12.75">
      <c r="G72" s="1"/>
      <c r="H72" s="1"/>
      <c r="I72" s="1"/>
      <c r="J72" s="1"/>
    </row>
  </sheetData>
  <mergeCells count="3">
    <mergeCell ref="A1:F1"/>
    <mergeCell ref="A2:F2"/>
    <mergeCell ref="A3:F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" style="25" customWidth="1"/>
    <col min="2" max="2" width="32.16015625" style="25" customWidth="1"/>
    <col min="3" max="3" width="13.33203125" style="25" customWidth="1"/>
    <col min="4" max="4" width="19.33203125" style="25" customWidth="1"/>
    <col min="5" max="5" width="1.171875" style="25" customWidth="1"/>
    <col min="6" max="6" width="18.66015625" style="25" customWidth="1"/>
    <col min="7" max="7" width="1.5" style="25" customWidth="1"/>
    <col min="8" max="8" width="20.16015625" style="25" customWidth="1"/>
    <col min="9" max="9" width="1.5" style="25" customWidth="1"/>
    <col min="10" max="10" width="20.33203125" style="25" customWidth="1"/>
    <col min="11" max="11" width="0.82421875" style="25" customWidth="1"/>
    <col min="12" max="12" width="15.16015625" style="25" bestFit="1" customWidth="1"/>
    <col min="13" max="13" width="11.83203125" style="25" customWidth="1"/>
    <col min="14" max="14" width="1.171875" style="25" customWidth="1"/>
    <col min="15" max="15" width="12.16015625" style="25" customWidth="1"/>
    <col min="16" max="16" width="1.0078125" style="25" customWidth="1"/>
    <col min="17" max="17" width="11.83203125" style="25" customWidth="1"/>
    <col min="18" max="16384" width="9.33203125" style="25" customWidth="1"/>
  </cols>
  <sheetData>
    <row r="1" ht="18">
      <c r="A1" s="42" t="s">
        <v>57</v>
      </c>
    </row>
    <row r="2" ht="15">
      <c r="A2" s="43" t="s">
        <v>50</v>
      </c>
    </row>
    <row r="3" ht="15">
      <c r="A3" s="43" t="s">
        <v>166</v>
      </c>
    </row>
    <row r="4" spans="1:10" ht="15">
      <c r="A4" s="43" t="s">
        <v>6</v>
      </c>
      <c r="J4" s="9"/>
    </row>
    <row r="5" spans="4:10" s="26" customFormat="1" ht="12.75">
      <c r="D5" s="9"/>
      <c r="F5" s="9"/>
      <c r="J5" s="54" t="s">
        <v>15</v>
      </c>
    </row>
    <row r="6" spans="4:10" s="26" customFormat="1" ht="12.75">
      <c r="D6" s="62" t="s">
        <v>12</v>
      </c>
      <c r="F6" s="54" t="s">
        <v>49</v>
      </c>
      <c r="H6" s="62" t="s">
        <v>15</v>
      </c>
      <c r="J6" s="54" t="s">
        <v>49</v>
      </c>
    </row>
    <row r="7" spans="4:10" s="26" customFormat="1" ht="12.75">
      <c r="D7" s="62" t="s">
        <v>56</v>
      </c>
      <c r="F7" s="54" t="s">
        <v>56</v>
      </c>
      <c r="H7" s="62" t="s">
        <v>159</v>
      </c>
      <c r="J7" s="54" t="s">
        <v>159</v>
      </c>
    </row>
    <row r="8" spans="4:10" s="26" customFormat="1" ht="12.75">
      <c r="D8" s="62" t="s">
        <v>13</v>
      </c>
      <c r="F8" s="54" t="s">
        <v>13</v>
      </c>
      <c r="H8" s="62" t="s">
        <v>48</v>
      </c>
      <c r="J8" s="54" t="s">
        <v>48</v>
      </c>
    </row>
    <row r="9" spans="4:10" s="26" customFormat="1" ht="12.75">
      <c r="D9" s="62" t="s">
        <v>14</v>
      </c>
      <c r="F9" s="54" t="s">
        <v>14</v>
      </c>
      <c r="H9" s="62" t="s">
        <v>14</v>
      </c>
      <c r="J9" s="54" t="s">
        <v>14</v>
      </c>
    </row>
    <row r="10" spans="4:10" s="26" customFormat="1" ht="12.75">
      <c r="D10" s="63" t="s">
        <v>158</v>
      </c>
      <c r="F10" s="55" t="s">
        <v>160</v>
      </c>
      <c r="H10" s="63" t="s">
        <v>158</v>
      </c>
      <c r="J10" s="55" t="s">
        <v>160</v>
      </c>
    </row>
    <row r="11" spans="6:10" s="26" customFormat="1" ht="12.75">
      <c r="F11" s="9" t="s">
        <v>156</v>
      </c>
      <c r="J11" s="9" t="s">
        <v>156</v>
      </c>
    </row>
    <row r="12" spans="5:11" s="26" customFormat="1" ht="12.75">
      <c r="E12" s="31"/>
      <c r="H12" s="10"/>
      <c r="K12" s="2"/>
    </row>
    <row r="13" spans="3:11" s="26" customFormat="1" ht="12.75">
      <c r="C13" s="64" t="s">
        <v>113</v>
      </c>
      <c r="D13" s="27" t="s">
        <v>11</v>
      </c>
      <c r="E13" s="31"/>
      <c r="F13" s="27" t="s">
        <v>11</v>
      </c>
      <c r="H13" s="27" t="s">
        <v>11</v>
      </c>
      <c r="J13" s="27" t="s">
        <v>11</v>
      </c>
      <c r="K13" s="2"/>
    </row>
    <row r="14" spans="5:11" s="26" customFormat="1" ht="12.75">
      <c r="E14" s="31"/>
      <c r="K14" s="2"/>
    </row>
    <row r="15" spans="2:11" s="26" customFormat="1" ht="12.75">
      <c r="B15" s="10" t="s">
        <v>7</v>
      </c>
      <c r="C15" s="10"/>
      <c r="D15" s="2">
        <v>107001711</v>
      </c>
      <c r="E15" s="1"/>
      <c r="F15" s="2">
        <v>58984231</v>
      </c>
      <c r="G15" s="2"/>
      <c r="H15" s="2">
        <v>250130615</v>
      </c>
      <c r="I15" s="2"/>
      <c r="J15" s="2">
        <v>175288656</v>
      </c>
      <c r="K15" s="2"/>
    </row>
    <row r="16" spans="2:11" s="26" customFormat="1" ht="12.75">
      <c r="B16" s="10"/>
      <c r="C16" s="10"/>
      <c r="D16" s="2"/>
      <c r="E16" s="1"/>
      <c r="F16" s="2"/>
      <c r="G16" s="2"/>
      <c r="H16" s="2"/>
      <c r="I16" s="2"/>
      <c r="J16" s="2"/>
      <c r="K16" s="2"/>
    </row>
    <row r="17" spans="2:11" s="26" customFormat="1" ht="12.75">
      <c r="B17" s="10" t="s">
        <v>3</v>
      </c>
      <c r="C17" s="10"/>
      <c r="D17" s="2">
        <v>-101760318</v>
      </c>
      <c r="E17" s="1"/>
      <c r="F17" s="2">
        <v>-54025584</v>
      </c>
      <c r="G17" s="2"/>
      <c r="H17" s="2">
        <v>-233533961</v>
      </c>
      <c r="I17" s="2"/>
      <c r="J17" s="2">
        <v>-160923838</v>
      </c>
      <c r="K17" s="2"/>
    </row>
    <row r="18" spans="2:11" s="26" customFormat="1" ht="12.75">
      <c r="B18" s="10"/>
      <c r="C18" s="10"/>
      <c r="D18" s="2"/>
      <c r="E18" s="1"/>
      <c r="F18" s="2"/>
      <c r="G18" s="2"/>
      <c r="H18" s="2"/>
      <c r="I18" s="2"/>
      <c r="J18" s="2"/>
      <c r="K18" s="2"/>
    </row>
    <row r="19" spans="2:11" s="26" customFormat="1" ht="12.75">
      <c r="B19" s="10"/>
      <c r="C19" s="10"/>
      <c r="D19" s="17"/>
      <c r="E19" s="1"/>
      <c r="F19" s="17"/>
      <c r="G19" s="2"/>
      <c r="H19" s="17"/>
      <c r="I19" s="2"/>
      <c r="J19" s="17"/>
      <c r="K19" s="2"/>
    </row>
    <row r="20" spans="2:11" s="26" customFormat="1" ht="12.75">
      <c r="B20" s="10" t="s">
        <v>4</v>
      </c>
      <c r="C20" s="10"/>
      <c r="D20" s="2">
        <v>5241393</v>
      </c>
      <c r="E20" s="1"/>
      <c r="F20" s="2">
        <v>4958647</v>
      </c>
      <c r="G20" s="2"/>
      <c r="H20" s="2">
        <v>16596654</v>
      </c>
      <c r="I20" s="2"/>
      <c r="J20" s="2">
        <v>14364818</v>
      </c>
      <c r="K20" s="2"/>
    </row>
    <row r="21" spans="2:11" s="26" customFormat="1" ht="12.75">
      <c r="B21" s="10"/>
      <c r="C21" s="10"/>
      <c r="D21" s="2"/>
      <c r="E21" s="1"/>
      <c r="F21" s="2"/>
      <c r="G21" s="2"/>
      <c r="H21" s="2"/>
      <c r="I21" s="2"/>
      <c r="J21" s="2"/>
      <c r="K21" s="2"/>
    </row>
    <row r="22" spans="2:11" s="26" customFormat="1" ht="12.75">
      <c r="B22" s="10"/>
      <c r="C22" s="10"/>
      <c r="D22" s="2"/>
      <c r="E22" s="1"/>
      <c r="F22" s="2"/>
      <c r="G22" s="2"/>
      <c r="H22" s="2"/>
      <c r="I22" s="2"/>
      <c r="J22" s="2"/>
      <c r="K22" s="2"/>
    </row>
    <row r="23" spans="2:11" s="26" customFormat="1" ht="12.75">
      <c r="B23" s="10" t="s">
        <v>68</v>
      </c>
      <c r="C23" s="10"/>
      <c r="D23" s="2">
        <v>31221</v>
      </c>
      <c r="E23" s="1"/>
      <c r="F23" s="2">
        <v>104739</v>
      </c>
      <c r="G23" s="2"/>
      <c r="H23" s="2">
        <v>247684</v>
      </c>
      <c r="I23" s="2"/>
      <c r="J23" s="2">
        <v>302178</v>
      </c>
      <c r="K23" s="2"/>
    </row>
    <row r="24" spans="2:11" s="26" customFormat="1" ht="12.75">
      <c r="B24" s="10"/>
      <c r="C24" s="10"/>
      <c r="D24" s="2"/>
      <c r="E24" s="1"/>
      <c r="F24" s="2"/>
      <c r="G24" s="2"/>
      <c r="H24" s="2"/>
      <c r="I24" s="2"/>
      <c r="J24" s="2"/>
      <c r="K24" s="2"/>
    </row>
    <row r="25" spans="2:11" s="26" customFormat="1" ht="12.75">
      <c r="B25" s="10" t="s">
        <v>74</v>
      </c>
      <c r="C25" s="65"/>
      <c r="D25" s="2">
        <v>261664</v>
      </c>
      <c r="E25" s="1"/>
      <c r="F25" s="2">
        <v>249079</v>
      </c>
      <c r="G25" s="2"/>
      <c r="H25" s="2">
        <v>630207</v>
      </c>
      <c r="I25" s="2"/>
      <c r="J25" s="2">
        <v>759774</v>
      </c>
      <c r="K25" s="2"/>
    </row>
    <row r="26" spans="2:11" s="26" customFormat="1" ht="12.75">
      <c r="B26" s="10"/>
      <c r="C26" s="10"/>
      <c r="D26" s="2"/>
      <c r="E26" s="1"/>
      <c r="F26" s="2"/>
      <c r="G26" s="2"/>
      <c r="H26" s="2"/>
      <c r="I26" s="2"/>
      <c r="J26" s="2"/>
      <c r="K26" s="2"/>
    </row>
    <row r="27" spans="2:11" s="26" customFormat="1" ht="12.75">
      <c r="B27" s="10" t="s">
        <v>8</v>
      </c>
      <c r="C27" s="10"/>
      <c r="D27" s="2">
        <v>-2038951</v>
      </c>
      <c r="E27" s="1"/>
      <c r="F27" s="2">
        <v>-1108990</v>
      </c>
      <c r="G27" s="2"/>
      <c r="H27" s="2">
        <v>-5593626</v>
      </c>
      <c r="I27" s="2"/>
      <c r="J27" s="2">
        <v>-3284556</v>
      </c>
      <c r="K27" s="2"/>
    </row>
    <row r="28" spans="2:11" s="26" customFormat="1" ht="12.75">
      <c r="B28" s="10"/>
      <c r="C28" s="10"/>
      <c r="D28" s="2"/>
      <c r="E28" s="1"/>
      <c r="F28" s="2"/>
      <c r="G28" s="2"/>
      <c r="H28" s="2"/>
      <c r="I28" s="2"/>
      <c r="J28" s="2"/>
      <c r="K28" s="2"/>
    </row>
    <row r="29" spans="2:11" s="26" customFormat="1" ht="12.75">
      <c r="B29" s="10" t="s">
        <v>1</v>
      </c>
      <c r="C29" s="10"/>
      <c r="D29" s="2">
        <v>-1142338</v>
      </c>
      <c r="E29" s="1"/>
      <c r="F29" s="2">
        <v>-2223955</v>
      </c>
      <c r="G29" s="2"/>
      <c r="H29" s="2">
        <v>-3785345</v>
      </c>
      <c r="I29" s="2"/>
      <c r="J29" s="2">
        <v>-5925208</v>
      </c>
      <c r="K29" s="2"/>
    </row>
    <row r="30" spans="2:11" s="26" customFormat="1" ht="12.75">
      <c r="B30" s="11"/>
      <c r="C30" s="11"/>
      <c r="D30" s="2"/>
      <c r="E30" s="1"/>
      <c r="F30" s="2"/>
      <c r="G30" s="2"/>
      <c r="H30" s="2"/>
      <c r="I30" s="2"/>
      <c r="J30" s="2"/>
      <c r="K30" s="2"/>
    </row>
    <row r="31" spans="2:11" s="26" customFormat="1" ht="12.75">
      <c r="B31" s="10" t="s">
        <v>75</v>
      </c>
      <c r="C31" s="65"/>
      <c r="D31" s="2">
        <v>155452</v>
      </c>
      <c r="E31" s="1"/>
      <c r="F31" s="2">
        <v>-130927</v>
      </c>
      <c r="G31" s="2"/>
      <c r="H31" s="2">
        <v>335029</v>
      </c>
      <c r="I31" s="2"/>
      <c r="J31" s="2">
        <v>-649718</v>
      </c>
      <c r="K31" s="2"/>
    </row>
    <row r="32" spans="2:11" s="26" customFormat="1" ht="12.75">
      <c r="B32" s="10"/>
      <c r="C32" s="10"/>
      <c r="D32" s="2"/>
      <c r="E32" s="1"/>
      <c r="F32" s="2"/>
      <c r="G32" s="2"/>
      <c r="H32" s="2"/>
      <c r="I32" s="2"/>
      <c r="J32" s="2"/>
      <c r="K32" s="2"/>
    </row>
    <row r="33" spans="2:11" s="26" customFormat="1" ht="12.75">
      <c r="B33" s="10" t="s">
        <v>0</v>
      </c>
      <c r="C33" s="10"/>
      <c r="D33" s="2">
        <v>-754790</v>
      </c>
      <c r="E33" s="1"/>
      <c r="F33" s="2">
        <v>-528961</v>
      </c>
      <c r="G33" s="2"/>
      <c r="H33" s="2">
        <v>-2244661</v>
      </c>
      <c r="I33" s="2"/>
      <c r="J33" s="2">
        <v>-1618268</v>
      </c>
      <c r="K33" s="2"/>
    </row>
    <row r="34" spans="2:11" s="26" customFormat="1" ht="12.75">
      <c r="B34" s="10"/>
      <c r="C34" s="10"/>
      <c r="D34" s="1"/>
      <c r="E34" s="1"/>
      <c r="F34" s="1"/>
      <c r="G34" s="1"/>
      <c r="H34" s="1"/>
      <c r="I34" s="1"/>
      <c r="J34" s="1"/>
      <c r="K34" s="2"/>
    </row>
    <row r="35" spans="2:11" s="26" customFormat="1" ht="12.75">
      <c r="B35" s="10" t="s">
        <v>70</v>
      </c>
      <c r="C35" s="10"/>
      <c r="D35" s="2">
        <v>0</v>
      </c>
      <c r="E35" s="1"/>
      <c r="F35" s="2">
        <v>0</v>
      </c>
      <c r="G35" s="2"/>
      <c r="H35" s="2">
        <v>0</v>
      </c>
      <c r="I35" s="2"/>
      <c r="J35" s="2">
        <v>0</v>
      </c>
      <c r="K35" s="2"/>
    </row>
    <row r="36" spans="2:11" s="26" customFormat="1" ht="12.75">
      <c r="B36" s="10"/>
      <c r="C36" s="10"/>
      <c r="D36" s="17"/>
      <c r="E36" s="1"/>
      <c r="F36" s="17"/>
      <c r="G36" s="2"/>
      <c r="H36" s="17"/>
      <c r="I36" s="2"/>
      <c r="J36" s="17"/>
      <c r="K36" s="2"/>
    </row>
    <row r="37" spans="2:11" s="26" customFormat="1" ht="12.75">
      <c r="B37" s="10" t="s">
        <v>5</v>
      </c>
      <c r="C37" s="10"/>
      <c r="D37" s="2">
        <v>1753651</v>
      </c>
      <c r="E37" s="1"/>
      <c r="F37" s="2">
        <v>1319632</v>
      </c>
      <c r="G37" s="2" t="e">
        <v>#REF!</v>
      </c>
      <c r="H37" s="2">
        <v>6185942</v>
      </c>
      <c r="I37" s="2" t="e">
        <v>#REF!</v>
      </c>
      <c r="J37" s="2">
        <v>3949020</v>
      </c>
      <c r="K37" s="2"/>
    </row>
    <row r="38" spans="2:11" s="26" customFormat="1" ht="12.75">
      <c r="B38" s="10"/>
      <c r="C38" s="10"/>
      <c r="D38" s="2"/>
      <c r="E38" s="1"/>
      <c r="F38" s="2"/>
      <c r="G38" s="2"/>
      <c r="H38" s="2"/>
      <c r="I38" s="2"/>
      <c r="J38" s="2"/>
      <c r="K38" s="2"/>
    </row>
    <row r="39" spans="2:11" s="26" customFormat="1" ht="12.75">
      <c r="B39" s="10" t="s">
        <v>71</v>
      </c>
      <c r="C39" s="10"/>
      <c r="D39" s="2"/>
      <c r="E39" s="1"/>
      <c r="F39" s="2"/>
      <c r="G39" s="2"/>
      <c r="H39" s="2"/>
      <c r="I39" s="2"/>
      <c r="J39" s="2"/>
      <c r="K39" s="2"/>
    </row>
    <row r="40" spans="2:11" s="26" customFormat="1" ht="12.75">
      <c r="B40" s="10" t="s">
        <v>118</v>
      </c>
      <c r="C40" s="10"/>
      <c r="D40" s="2">
        <v>-108454</v>
      </c>
      <c r="E40" s="1"/>
      <c r="F40" s="2">
        <v>-268659</v>
      </c>
      <c r="G40" s="2"/>
      <c r="H40" s="2">
        <v>-937735</v>
      </c>
      <c r="I40" s="2"/>
      <c r="J40" s="2">
        <v>-789566</v>
      </c>
      <c r="K40" s="2"/>
    </row>
    <row r="41" spans="2:11" s="26" customFormat="1" ht="12.75">
      <c r="B41" s="10" t="s">
        <v>139</v>
      </c>
      <c r="C41" s="10"/>
      <c r="D41" s="2">
        <v>0</v>
      </c>
      <c r="E41" s="1"/>
      <c r="F41" s="2">
        <v>0</v>
      </c>
      <c r="G41" s="2"/>
      <c r="H41" s="2">
        <v>0</v>
      </c>
      <c r="I41" s="2"/>
      <c r="J41" s="2">
        <v>0</v>
      </c>
      <c r="K41" s="2"/>
    </row>
    <row r="42" spans="2:11" s="26" customFormat="1" ht="12.75">
      <c r="B42" s="10" t="s">
        <v>119</v>
      </c>
      <c r="C42" s="10"/>
      <c r="D42" s="2">
        <v>-43058</v>
      </c>
      <c r="E42" s="1"/>
      <c r="F42" s="2">
        <v>22934</v>
      </c>
      <c r="G42" s="2"/>
      <c r="H42" s="2">
        <v>-43058</v>
      </c>
      <c r="I42" s="2"/>
      <c r="J42" s="2">
        <v>-620326</v>
      </c>
      <c r="K42" s="2"/>
    </row>
    <row r="43" spans="2:11" s="26" customFormat="1" ht="12.75">
      <c r="B43" s="10"/>
      <c r="C43" s="10"/>
      <c r="D43" s="29">
        <v>-151512</v>
      </c>
      <c r="E43" s="29">
        <v>0</v>
      </c>
      <c r="F43" s="29">
        <v>-245725</v>
      </c>
      <c r="G43" s="2" t="s">
        <v>133</v>
      </c>
      <c r="H43" s="29">
        <v>-980793</v>
      </c>
      <c r="I43" s="29">
        <v>0</v>
      </c>
      <c r="J43" s="29">
        <v>-1409892</v>
      </c>
      <c r="K43" s="2"/>
    </row>
    <row r="44" spans="2:11" s="26" customFormat="1" ht="12.75">
      <c r="B44" s="10"/>
      <c r="C44" s="10"/>
      <c r="D44" s="1"/>
      <c r="E44" s="1"/>
      <c r="F44" s="1"/>
      <c r="G44" s="2"/>
      <c r="H44" s="1"/>
      <c r="I44" s="1"/>
      <c r="J44" s="1"/>
      <c r="K44" s="2"/>
    </row>
    <row r="45" spans="2:11" s="26" customFormat="1" ht="12.75">
      <c r="B45" s="10" t="s">
        <v>140</v>
      </c>
      <c r="C45" s="10"/>
      <c r="D45" s="2">
        <v>1602139</v>
      </c>
      <c r="E45" s="1"/>
      <c r="F45" s="2">
        <v>1073907</v>
      </c>
      <c r="G45" s="2"/>
      <c r="H45" s="2">
        <v>5205149</v>
      </c>
      <c r="I45" s="1"/>
      <c r="J45" s="2">
        <v>2539128</v>
      </c>
      <c r="K45" s="2"/>
    </row>
    <row r="46" spans="2:11" s="26" customFormat="1" ht="12.75">
      <c r="B46" s="10"/>
      <c r="C46" s="10"/>
      <c r="D46" s="1"/>
      <c r="E46" s="1"/>
      <c r="F46" s="1"/>
      <c r="G46" s="2"/>
      <c r="H46" s="1"/>
      <c r="I46" s="1"/>
      <c r="J46" s="1"/>
      <c r="K46" s="2"/>
    </row>
    <row r="47" spans="2:11" s="26" customFormat="1" ht="12.75">
      <c r="B47" s="10" t="s">
        <v>144</v>
      </c>
      <c r="C47" s="65" t="s">
        <v>141</v>
      </c>
      <c r="D47" s="2">
        <v>-83561</v>
      </c>
      <c r="E47" s="1"/>
      <c r="F47" s="2">
        <v>-230665</v>
      </c>
      <c r="G47" s="2"/>
      <c r="H47" s="2">
        <v>-2238689</v>
      </c>
      <c r="I47" s="2"/>
      <c r="J47" s="2">
        <v>1623296</v>
      </c>
      <c r="K47" s="2"/>
    </row>
    <row r="48" spans="1:11" s="26" customFormat="1" ht="13.5" thickBot="1">
      <c r="A48" s="49"/>
      <c r="B48" s="50" t="s">
        <v>16</v>
      </c>
      <c r="C48" s="50"/>
      <c r="D48" s="77">
        <v>1518578</v>
      </c>
      <c r="E48" s="1"/>
      <c r="F48" s="77">
        <v>843242</v>
      </c>
      <c r="G48" s="2"/>
      <c r="H48" s="77">
        <v>2966460</v>
      </c>
      <c r="I48" s="2"/>
      <c r="J48" s="77">
        <v>4162424</v>
      </c>
      <c r="K48" s="2"/>
    </row>
    <row r="49" spans="2:11" s="26" customFormat="1" ht="13.5" thickTop="1">
      <c r="B49" s="10"/>
      <c r="C49" s="10"/>
      <c r="D49" s="2"/>
      <c r="E49" s="1"/>
      <c r="F49" s="2"/>
      <c r="G49" s="2"/>
      <c r="H49" s="2"/>
      <c r="I49" s="2"/>
      <c r="J49" s="2"/>
      <c r="K49" s="2"/>
    </row>
    <row r="50" spans="2:11" s="26" customFormat="1" ht="12.75">
      <c r="B50" s="10" t="s">
        <v>72</v>
      </c>
      <c r="D50" s="2"/>
      <c r="E50" s="1"/>
      <c r="F50" s="2"/>
      <c r="G50" s="2"/>
      <c r="H50" s="2"/>
      <c r="I50" s="2"/>
      <c r="J50" s="2"/>
      <c r="K50" s="2"/>
    </row>
    <row r="51" spans="2:11" s="26" customFormat="1" ht="12.75">
      <c r="B51" s="10" t="s">
        <v>73</v>
      </c>
      <c r="D51" s="2">
        <v>1514899</v>
      </c>
      <c r="E51" s="1"/>
      <c r="F51" s="2">
        <v>843242</v>
      </c>
      <c r="G51" s="2"/>
      <c r="H51" s="2">
        <v>2964592</v>
      </c>
      <c r="I51" s="2"/>
      <c r="J51" s="2">
        <v>4156351</v>
      </c>
      <c r="K51" s="2"/>
    </row>
    <row r="52" spans="2:11" s="26" customFormat="1" ht="12.75">
      <c r="B52" s="10"/>
      <c r="D52" s="2"/>
      <c r="E52" s="1"/>
      <c r="F52" s="2"/>
      <c r="G52" s="2"/>
      <c r="H52" s="2"/>
      <c r="I52" s="2"/>
      <c r="J52" s="2"/>
      <c r="K52" s="2"/>
    </row>
    <row r="53" spans="2:11" s="26" customFormat="1" ht="12.75">
      <c r="B53" s="10" t="s">
        <v>134</v>
      </c>
      <c r="C53" s="10"/>
      <c r="D53" s="2">
        <v>3679</v>
      </c>
      <c r="E53" s="1"/>
      <c r="F53" s="2">
        <v>0</v>
      </c>
      <c r="G53" s="2"/>
      <c r="H53" s="2">
        <v>1868</v>
      </c>
      <c r="I53" s="2"/>
      <c r="J53" s="2">
        <v>6073</v>
      </c>
      <c r="K53" s="2"/>
    </row>
    <row r="54" spans="2:11" s="26" customFormat="1" ht="12.75">
      <c r="B54" s="10"/>
      <c r="C54" s="10"/>
      <c r="D54" s="35"/>
      <c r="E54" s="31"/>
      <c r="G54" s="31"/>
      <c r="K54" s="1"/>
    </row>
    <row r="55" spans="2:11" s="26" customFormat="1" ht="13.5" thickBot="1">
      <c r="B55" s="10"/>
      <c r="C55" s="10"/>
      <c r="D55" s="51">
        <v>1518578</v>
      </c>
      <c r="E55" s="46"/>
      <c r="F55" s="51">
        <v>843242</v>
      </c>
      <c r="G55" s="46"/>
      <c r="H55" s="51">
        <v>2966460</v>
      </c>
      <c r="I55" s="51" t="e">
        <v>#REF!</v>
      </c>
      <c r="J55" s="51">
        <v>4162424</v>
      </c>
      <c r="K55" s="1"/>
    </row>
    <row r="56" spans="2:12" s="26" customFormat="1" ht="13.5" thickTop="1">
      <c r="B56" s="10"/>
      <c r="C56" s="10"/>
      <c r="D56" s="2"/>
      <c r="E56" s="1"/>
      <c r="F56" s="2"/>
      <c r="G56" s="2"/>
      <c r="H56" s="2"/>
      <c r="I56" s="2"/>
      <c r="J56" s="2"/>
      <c r="K56" s="2"/>
      <c r="L56" s="2"/>
    </row>
    <row r="57" spans="2:12" s="26" customFormat="1" ht="12.75">
      <c r="B57" s="10" t="s">
        <v>148</v>
      </c>
      <c r="C57" s="2"/>
      <c r="D57" s="2"/>
      <c r="E57" s="1"/>
      <c r="F57" s="2"/>
      <c r="G57" s="1"/>
      <c r="H57" s="2"/>
      <c r="I57" s="1"/>
      <c r="J57" s="2"/>
      <c r="K57" s="2"/>
      <c r="L57" s="2"/>
    </row>
    <row r="58" spans="2:12" s="26" customFormat="1" ht="12.75">
      <c r="B58" s="10" t="s">
        <v>149</v>
      </c>
      <c r="C58" s="2"/>
      <c r="D58" s="10">
        <v>1.1423236280564453</v>
      </c>
      <c r="E58" s="1"/>
      <c r="F58" s="10">
        <v>0.7656946996703862</v>
      </c>
      <c r="G58" s="1"/>
      <c r="H58" s="10">
        <v>3.7112664320975757</v>
      </c>
      <c r="I58" s="1"/>
      <c r="J58" s="10">
        <v>1.81039592011661</v>
      </c>
      <c r="K58" s="2"/>
      <c r="L58" s="2"/>
    </row>
    <row r="59" spans="2:12" s="26" customFormat="1" ht="12.75">
      <c r="B59" s="10" t="s">
        <v>150</v>
      </c>
      <c r="C59" s="2"/>
      <c r="D59" s="10">
        <v>-0.059578915864369204</v>
      </c>
      <c r="E59" s="1"/>
      <c r="F59" s="10">
        <v>-0.16446393207183643</v>
      </c>
      <c r="G59" s="1"/>
      <c r="H59" s="10">
        <v>-1.596183190453547</v>
      </c>
      <c r="I59" s="1"/>
      <c r="J59" s="10">
        <v>1.1574085495262991</v>
      </c>
      <c r="K59" s="2"/>
      <c r="L59" s="2"/>
    </row>
    <row r="60" spans="2:11" s="26" customFormat="1" ht="13.5" thickBot="1">
      <c r="B60" s="10" t="s">
        <v>151</v>
      </c>
      <c r="C60" s="2"/>
      <c r="D60" s="82">
        <v>1.0801215885881816</v>
      </c>
      <c r="E60" s="37"/>
      <c r="F60" s="82">
        <v>0.6012307675985498</v>
      </c>
      <c r="G60" s="1"/>
      <c r="H60" s="82">
        <v>2.11375135936839</v>
      </c>
      <c r="I60" s="1"/>
      <c r="J60" s="83">
        <v>2.96347442624893</v>
      </c>
      <c r="K60" s="2"/>
    </row>
    <row r="61" spans="2:12" s="26" customFormat="1" ht="13.5" thickTop="1">
      <c r="B61" s="10"/>
      <c r="C61" s="2"/>
      <c r="D61" s="10"/>
      <c r="E61" s="1"/>
      <c r="F61" s="10"/>
      <c r="G61" s="1"/>
      <c r="H61" s="10"/>
      <c r="I61" s="1"/>
      <c r="J61" s="10"/>
      <c r="K61" s="2"/>
      <c r="L61" s="31"/>
    </row>
    <row r="62" spans="2:12" s="26" customFormat="1" ht="12.75">
      <c r="B62" s="10" t="s">
        <v>152</v>
      </c>
      <c r="C62" s="2"/>
      <c r="D62" s="10">
        <v>1.1464640324350506</v>
      </c>
      <c r="E62" s="1"/>
      <c r="F62" s="10">
        <v>0.7916219276031797</v>
      </c>
      <c r="G62" s="1"/>
      <c r="H62" s="10">
        <v>3.7153231269685505</v>
      </c>
      <c r="I62" s="1"/>
      <c r="J62" s="10">
        <v>1.9090068649001095</v>
      </c>
      <c r="K62" s="2"/>
      <c r="L62" s="31"/>
    </row>
    <row r="63" spans="2:12" s="26" customFormat="1" ht="12.75">
      <c r="B63" s="10" t="s">
        <v>153</v>
      </c>
      <c r="C63" s="2"/>
      <c r="D63" s="10">
        <v>-0.05652614916291766</v>
      </c>
      <c r="E63" s="1"/>
      <c r="F63" s="10">
        <v>-0.15603695739237688</v>
      </c>
      <c r="G63" s="1"/>
      <c r="H63" s="10">
        <v>-1.515659927358688</v>
      </c>
      <c r="I63" s="1"/>
      <c r="J63" s="10">
        <v>1.09399586562752</v>
      </c>
      <c r="K63" s="2"/>
      <c r="L63" s="31"/>
    </row>
    <row r="64" spans="2:12" s="26" customFormat="1" ht="13.5" thickBot="1">
      <c r="B64" s="10" t="s">
        <v>154</v>
      </c>
      <c r="C64" s="44"/>
      <c r="D64" s="82">
        <v>1.089937883272133</v>
      </c>
      <c r="E64" s="10" t="e">
        <v>#REF!</v>
      </c>
      <c r="F64" s="82">
        <v>0.6355848078590383</v>
      </c>
      <c r="G64" s="10" t="e">
        <v>#REF!</v>
      </c>
      <c r="H64" s="82">
        <v>2.2009268375107536</v>
      </c>
      <c r="I64" s="10" t="e">
        <v>#REF!</v>
      </c>
      <c r="J64" s="82">
        <v>3.0071108254610133</v>
      </c>
      <c r="K64" s="2"/>
      <c r="L64" s="31"/>
    </row>
    <row r="65" spans="2:12" s="26" customFormat="1" ht="13.5" thickTop="1">
      <c r="B65" s="10"/>
      <c r="C65" s="2"/>
      <c r="D65" s="10"/>
      <c r="E65" s="10"/>
      <c r="F65" s="10"/>
      <c r="G65" s="10"/>
      <c r="H65" s="10"/>
      <c r="I65" s="10"/>
      <c r="J65" s="10"/>
      <c r="K65" s="2"/>
      <c r="L65" s="31"/>
    </row>
    <row r="66" spans="2:11" s="26" customFormat="1" ht="12.75">
      <c r="B66" s="10" t="s">
        <v>59</v>
      </c>
      <c r="C66" s="2"/>
      <c r="D66" s="2"/>
      <c r="E66" s="2"/>
      <c r="F66" s="2"/>
      <c r="G66" s="2"/>
      <c r="H66" s="2"/>
      <c r="I66" s="2"/>
      <c r="J66" s="2"/>
      <c r="K66" s="2"/>
    </row>
    <row r="67" spans="2:11" s="26" customFormat="1" ht="12.75">
      <c r="B67" s="10" t="s">
        <v>135</v>
      </c>
      <c r="C67" s="2"/>
      <c r="D67" s="2"/>
      <c r="E67" s="2"/>
      <c r="F67" s="2"/>
      <c r="G67" s="2"/>
      <c r="H67" s="2"/>
      <c r="I67" s="2"/>
      <c r="J67" s="2"/>
      <c r="K67" s="2"/>
    </row>
    <row r="68" spans="2:11" s="26" customFormat="1" ht="12.75">
      <c r="B68" s="10"/>
      <c r="C68" s="2"/>
      <c r="D68" s="2"/>
      <c r="E68" s="2"/>
      <c r="F68" s="2"/>
      <c r="G68" s="2"/>
      <c r="H68" s="2"/>
      <c r="I68" s="2"/>
      <c r="J68" s="2"/>
      <c r="K68" s="2"/>
    </row>
    <row r="69" spans="2:6" ht="12.75">
      <c r="B69" s="78" t="s">
        <v>142</v>
      </c>
      <c r="D69" s="1"/>
      <c r="E69" s="1"/>
      <c r="F69" s="1"/>
    </row>
    <row r="70" spans="2:11" ht="12.75">
      <c r="B70" s="79" t="s">
        <v>143</v>
      </c>
      <c r="D70" s="2" t="s">
        <v>164</v>
      </c>
      <c r="E70" s="1"/>
      <c r="F70" s="1"/>
      <c r="G70" s="76"/>
      <c r="H70" s="2" t="s">
        <v>165</v>
      </c>
      <c r="I70" s="1"/>
      <c r="J70" s="1"/>
      <c r="K70" s="76"/>
    </row>
    <row r="71" spans="2:11" ht="12.75">
      <c r="B71" s="78" t="s">
        <v>145</v>
      </c>
      <c r="C71" s="76"/>
      <c r="D71" s="1">
        <v>-58651.939999999944</v>
      </c>
      <c r="E71" s="1"/>
      <c r="F71" s="1">
        <v>509690</v>
      </c>
      <c r="G71" s="76"/>
      <c r="H71" s="1">
        <v>3197720</v>
      </c>
      <c r="I71" s="1"/>
      <c r="J71" s="1">
        <v>2487198</v>
      </c>
      <c r="K71" s="76"/>
    </row>
    <row r="72" spans="2:10" ht="12.75">
      <c r="B72" s="78" t="s">
        <v>3</v>
      </c>
      <c r="C72" s="76"/>
      <c r="D72" s="1">
        <v>0</v>
      </c>
      <c r="E72" s="1"/>
      <c r="F72" s="1">
        <v>-485438</v>
      </c>
      <c r="H72" s="1">
        <v>-4520636</v>
      </c>
      <c r="I72" s="1"/>
      <c r="J72" s="1">
        <v>-2483680</v>
      </c>
    </row>
    <row r="73" spans="2:10" ht="12.75">
      <c r="B73" s="78" t="s">
        <v>74</v>
      </c>
      <c r="C73" s="76"/>
      <c r="D73" s="1">
        <v>0</v>
      </c>
      <c r="E73" s="1"/>
      <c r="F73" s="1">
        <v>0</v>
      </c>
      <c r="H73" s="1"/>
      <c r="I73" s="1"/>
      <c r="J73" s="1">
        <v>2500000</v>
      </c>
    </row>
    <row r="74" spans="2:10" ht="12.75">
      <c r="B74" s="78" t="s">
        <v>146</v>
      </c>
      <c r="C74" s="76"/>
      <c r="D74" s="1">
        <v>-24909</v>
      </c>
      <c r="E74" s="1"/>
      <c r="F74" s="1">
        <v>-254917</v>
      </c>
      <c r="H74" s="1">
        <v>-200110</v>
      </c>
      <c r="I74" s="1"/>
      <c r="J74" s="1">
        <v>-880222</v>
      </c>
    </row>
    <row r="75" spans="2:10" ht="12.75">
      <c r="B75" s="78" t="s">
        <v>114</v>
      </c>
      <c r="C75" s="76"/>
      <c r="D75" s="1">
        <v>0</v>
      </c>
      <c r="E75" s="1"/>
      <c r="F75" s="1">
        <v>0</v>
      </c>
      <c r="H75" s="1">
        <v>-627790</v>
      </c>
      <c r="I75" s="1"/>
      <c r="J75" s="1">
        <v>0</v>
      </c>
    </row>
    <row r="76" spans="2:10" ht="12.75">
      <c r="B76" s="78" t="s">
        <v>147</v>
      </c>
      <c r="C76" s="76"/>
      <c r="D76" s="1">
        <v>0</v>
      </c>
      <c r="E76" s="1"/>
      <c r="F76" s="1">
        <v>0</v>
      </c>
      <c r="H76" s="1">
        <v>-87873</v>
      </c>
      <c r="I76" s="1"/>
      <c r="J76" s="1">
        <v>0</v>
      </c>
    </row>
    <row r="77" spans="2:10" ht="12.75">
      <c r="B77" s="78"/>
      <c r="C77" s="76"/>
      <c r="D77" s="66">
        <v>-83560.93999999994</v>
      </c>
      <c r="E77" s="1"/>
      <c r="F77" s="66">
        <v>-230665</v>
      </c>
      <c r="H77" s="66">
        <v>-2238689</v>
      </c>
      <c r="I77" s="1"/>
      <c r="J77" s="66">
        <v>1623296</v>
      </c>
    </row>
    <row r="78" spans="2:10" ht="12.75">
      <c r="B78" s="78"/>
      <c r="D78" s="1"/>
      <c r="E78" s="2"/>
      <c r="F78" s="1"/>
      <c r="H78" s="1"/>
      <c r="J78" s="1"/>
    </row>
    <row r="79" ht="12.75">
      <c r="B79" s="10"/>
    </row>
    <row r="80" spans="2:4" ht="12.75">
      <c r="B80" s="10"/>
      <c r="D80" s="81"/>
    </row>
    <row r="81" spans="2:4" ht="12.75">
      <c r="B81" s="10"/>
      <c r="D81" s="81"/>
    </row>
    <row r="82" spans="2:4" ht="12.75">
      <c r="B82" s="10"/>
      <c r="D82" s="81"/>
    </row>
    <row r="83" spans="2:4" ht="12.75">
      <c r="B83" s="10"/>
      <c r="D83" s="81"/>
    </row>
    <row r="84" spans="2:4" ht="12.75">
      <c r="B84" s="10"/>
      <c r="D84" s="81"/>
    </row>
    <row r="85" spans="2:4" ht="12.75">
      <c r="B85" s="10"/>
      <c r="D85" s="81"/>
    </row>
    <row r="86" spans="2:4" ht="12.75">
      <c r="B86" s="10"/>
      <c r="D86" s="81"/>
    </row>
    <row r="87" spans="2:4" ht="12.75">
      <c r="B87" s="10"/>
      <c r="D87" s="81"/>
    </row>
    <row r="88" spans="2:4" ht="12.75">
      <c r="B88" s="10"/>
      <c r="D88" s="81"/>
    </row>
    <row r="89" spans="2:4" ht="12.75">
      <c r="B89" s="10"/>
      <c r="D89" s="81"/>
    </row>
    <row r="90" spans="2:4" ht="12.75">
      <c r="B90" s="10"/>
      <c r="D90" s="81"/>
    </row>
    <row r="91" spans="2:4" ht="12.75">
      <c r="B91" s="10"/>
      <c r="D91" s="81"/>
    </row>
    <row r="92" spans="2:4" ht="12.75">
      <c r="B92" s="10"/>
      <c r="D92" s="81"/>
    </row>
    <row r="93" spans="2:4" ht="12.75">
      <c r="B93" s="10"/>
      <c r="D93" s="81"/>
    </row>
    <row r="94" spans="2:4" ht="12.75">
      <c r="B94" s="10"/>
      <c r="D94" s="81"/>
    </row>
    <row r="95" spans="2:4" ht="12.75">
      <c r="B95" s="10"/>
      <c r="D95" s="81"/>
    </row>
    <row r="96" spans="2:4" ht="12.75">
      <c r="B96" s="10"/>
      <c r="D96" s="81"/>
    </row>
    <row r="97" spans="2:4" ht="12.75">
      <c r="B97" s="10"/>
      <c r="D97" s="81"/>
    </row>
    <row r="98" spans="2:4" ht="12.75">
      <c r="B98" s="10"/>
      <c r="D98" s="81"/>
    </row>
    <row r="99" spans="2:4" ht="12.75">
      <c r="B99" s="10"/>
      <c r="D99" s="81"/>
    </row>
    <row r="100" spans="2:4" ht="12.75">
      <c r="B100" s="10"/>
      <c r="D100" s="81"/>
    </row>
    <row r="101" spans="2:4" ht="12.75">
      <c r="B101" s="10"/>
      <c r="D101" s="81"/>
    </row>
    <row r="102" spans="2:4" ht="12.75">
      <c r="B102" s="10"/>
      <c r="D102" s="81"/>
    </row>
    <row r="103" spans="2:4" ht="12.75">
      <c r="B103" s="10"/>
      <c r="D103" s="80"/>
    </row>
    <row r="104" spans="2:4" ht="12.75">
      <c r="B104" s="10"/>
      <c r="D104" s="80"/>
    </row>
    <row r="105" spans="2:4" ht="12.75">
      <c r="B105" s="10"/>
      <c r="D105" s="80"/>
    </row>
    <row r="106" ht="12.75">
      <c r="B106" s="10"/>
    </row>
    <row r="107" ht="12.75">
      <c r="B107" s="10"/>
    </row>
  </sheetData>
  <printOptions horizontalCentered="1"/>
  <pageMargins left="0.5118110236220472" right="0.5118110236220472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="75" zoomScaleNormal="75" workbookViewId="0" topLeftCell="A57">
      <selection activeCell="A57" sqref="A57"/>
    </sheetView>
  </sheetViews>
  <sheetFormatPr defaultColWidth="9.33203125" defaultRowHeight="12.75"/>
  <cols>
    <col min="1" max="1" width="2.5" style="14" customWidth="1"/>
    <col min="2" max="2" width="59" style="14" customWidth="1"/>
    <col min="3" max="4" width="14" style="14" bestFit="1" customWidth="1"/>
    <col min="5" max="5" width="13.33203125" style="14" bestFit="1" customWidth="1"/>
    <col min="6" max="6" width="13.83203125" style="14" customWidth="1"/>
    <col min="7" max="7" width="15.16015625" style="14" bestFit="1" customWidth="1"/>
    <col min="8" max="16384" width="9.33203125" style="14" customWidth="1"/>
  </cols>
  <sheetData>
    <row r="1" spans="1:4" ht="18">
      <c r="A1" s="15" t="s">
        <v>57</v>
      </c>
      <c r="D1" s="58"/>
    </row>
    <row r="2" ht="15">
      <c r="A2" s="16" t="s">
        <v>26</v>
      </c>
    </row>
    <row r="3" ht="15">
      <c r="A3" s="16" t="str">
        <f>+PL!A3</f>
        <v>FOR THE QUARTER ENDED 30 SEPTEMBER 2007</v>
      </c>
    </row>
    <row r="5" spans="3:8" ht="12.75">
      <c r="C5" s="32">
        <v>2007</v>
      </c>
      <c r="D5" s="32">
        <v>2006</v>
      </c>
      <c r="E5" s="86"/>
      <c r="F5" s="30"/>
      <c r="G5" s="21"/>
      <c r="H5" s="21"/>
    </row>
    <row r="6" spans="3:8" ht="12.75">
      <c r="C6" s="32" t="s">
        <v>162</v>
      </c>
      <c r="D6" s="32" t="s">
        <v>162</v>
      </c>
      <c r="E6" s="86"/>
      <c r="F6" s="30"/>
      <c r="G6" s="21"/>
      <c r="H6" s="21"/>
    </row>
    <row r="7" spans="3:8" ht="12.75">
      <c r="C7" s="32" t="s">
        <v>27</v>
      </c>
      <c r="D7" s="32" t="s">
        <v>27</v>
      </c>
      <c r="E7" s="86"/>
      <c r="F7" s="30"/>
      <c r="G7" s="21"/>
      <c r="H7" s="21"/>
    </row>
    <row r="8" spans="3:8" ht="12.75">
      <c r="C8" s="36">
        <v>38990</v>
      </c>
      <c r="D8" s="36">
        <v>38990</v>
      </c>
      <c r="E8" s="87"/>
      <c r="F8" s="70"/>
      <c r="G8" s="21"/>
      <c r="H8" s="21"/>
    </row>
    <row r="9" spans="3:8" ht="12.75">
      <c r="C9" s="32" t="s">
        <v>11</v>
      </c>
      <c r="D9" s="32" t="s">
        <v>11</v>
      </c>
      <c r="E9" s="86"/>
      <c r="F9" s="30"/>
      <c r="G9" s="21"/>
      <c r="H9" s="21"/>
    </row>
    <row r="10" spans="3:8" ht="12.75">
      <c r="C10" s="26"/>
      <c r="D10" s="31"/>
      <c r="E10" s="31"/>
      <c r="F10" s="31"/>
      <c r="G10" s="21"/>
      <c r="H10" s="21"/>
    </row>
    <row r="11" spans="2:8" ht="12.75">
      <c r="B11" s="84" t="s">
        <v>124</v>
      </c>
      <c r="C11" s="3">
        <v>6185942</v>
      </c>
      <c r="D11" s="3">
        <f>5572316-D12</f>
        <v>3949020</v>
      </c>
      <c r="E11" s="5"/>
      <c r="F11" s="3"/>
      <c r="G11" s="5"/>
      <c r="H11" s="21"/>
    </row>
    <row r="12" spans="2:8" ht="12.75">
      <c r="B12" s="85" t="s">
        <v>144</v>
      </c>
      <c r="C12" s="3">
        <v>-2238689</v>
      </c>
      <c r="D12" s="2">
        <v>1623296</v>
      </c>
      <c r="E12" s="1"/>
      <c r="F12" s="3"/>
      <c r="G12" s="5"/>
      <c r="H12" s="21"/>
    </row>
    <row r="13" spans="2:8" ht="12.75">
      <c r="B13" s="85"/>
      <c r="C13" s="3"/>
      <c r="D13" s="3"/>
      <c r="E13" s="5"/>
      <c r="F13" s="3"/>
      <c r="G13" s="5"/>
      <c r="H13" s="21"/>
    </row>
    <row r="14" spans="2:8" ht="12.75">
      <c r="B14" s="84" t="s">
        <v>51</v>
      </c>
      <c r="C14" s="3"/>
      <c r="E14" s="21"/>
      <c r="F14" s="3"/>
      <c r="G14" s="5"/>
      <c r="H14" s="21"/>
    </row>
    <row r="15" spans="2:8" ht="12.75">
      <c r="B15" s="84" t="s">
        <v>28</v>
      </c>
      <c r="C15" s="3">
        <v>2066446</v>
      </c>
      <c r="D15" s="3">
        <v>2654761</v>
      </c>
      <c r="E15" s="5"/>
      <c r="F15" s="3"/>
      <c r="G15" s="5"/>
      <c r="H15" s="21"/>
    </row>
    <row r="16" spans="2:8" ht="12.75">
      <c r="B16" s="84" t="s">
        <v>29</v>
      </c>
      <c r="C16" s="3">
        <v>1390807</v>
      </c>
      <c r="D16" s="3">
        <v>1292342</v>
      </c>
      <c r="E16" s="5"/>
      <c r="F16" s="3"/>
      <c r="G16" s="5"/>
      <c r="H16" s="21"/>
    </row>
    <row r="17" spans="2:8" ht="12.75">
      <c r="B17" s="84"/>
      <c r="C17" s="17"/>
      <c r="D17" s="17"/>
      <c r="E17" s="1"/>
      <c r="F17" s="3"/>
      <c r="G17" s="5"/>
      <c r="H17" s="21"/>
    </row>
    <row r="18" spans="2:8" ht="12.75">
      <c r="B18" s="84" t="s">
        <v>123</v>
      </c>
      <c r="C18" s="2">
        <f>SUM(C11:C17)</f>
        <v>7404506</v>
      </c>
      <c r="D18" s="2">
        <f>SUM(D11:D17)</f>
        <v>9519419</v>
      </c>
      <c r="E18" s="1"/>
      <c r="F18" s="3"/>
      <c r="G18" s="5"/>
      <c r="H18" s="21"/>
    </row>
    <row r="19" spans="2:8" ht="12.75">
      <c r="B19" s="84"/>
      <c r="C19" s="2"/>
      <c r="D19" s="2"/>
      <c r="E19" s="1"/>
      <c r="F19" s="3"/>
      <c r="G19" s="5"/>
      <c r="H19" s="21"/>
    </row>
    <row r="20" spans="2:8" ht="12.75">
      <c r="B20" s="84" t="s">
        <v>30</v>
      </c>
      <c r="C20" s="2"/>
      <c r="D20" s="2"/>
      <c r="E20" s="1"/>
      <c r="F20" s="3"/>
      <c r="G20" s="5"/>
      <c r="H20" s="21"/>
    </row>
    <row r="21" spans="2:8" ht="12.75">
      <c r="B21" s="84" t="s">
        <v>31</v>
      </c>
      <c r="C21" s="3">
        <v>-1442664</v>
      </c>
      <c r="D21" s="3">
        <v>-1561159</v>
      </c>
      <c r="E21" s="5"/>
      <c r="F21" s="3"/>
      <c r="G21" s="5"/>
      <c r="H21" s="21"/>
    </row>
    <row r="22" spans="2:8" ht="12.75">
      <c r="B22" s="84" t="s">
        <v>32</v>
      </c>
      <c r="C22" s="3">
        <v>-1252038</v>
      </c>
      <c r="D22" s="3">
        <v>-1447068</v>
      </c>
      <c r="E22" s="5"/>
      <c r="F22" s="3"/>
      <c r="G22" s="5"/>
      <c r="H22" s="21"/>
    </row>
    <row r="23" spans="2:8" ht="12.75">
      <c r="B23" s="84"/>
      <c r="C23" s="17"/>
      <c r="D23" s="17"/>
      <c r="E23" s="1"/>
      <c r="F23" s="3"/>
      <c r="G23" s="5"/>
      <c r="H23" s="21"/>
    </row>
    <row r="24" spans="2:8" ht="12.75">
      <c r="B24" s="84" t="s">
        <v>33</v>
      </c>
      <c r="C24" s="2">
        <f>SUM(C18:C23)</f>
        <v>4709804</v>
      </c>
      <c r="D24" s="2">
        <f>SUM(D18:D23)</f>
        <v>6511192</v>
      </c>
      <c r="E24" s="1"/>
      <c r="F24" s="3"/>
      <c r="G24" s="5"/>
      <c r="H24" s="21"/>
    </row>
    <row r="25" spans="2:8" ht="12.75">
      <c r="B25" s="84"/>
      <c r="C25" s="2"/>
      <c r="D25" s="2"/>
      <c r="E25" s="1"/>
      <c r="F25" s="3"/>
      <c r="G25" s="5"/>
      <c r="H25" s="21"/>
    </row>
    <row r="26" spans="2:8" ht="12.75">
      <c r="B26" s="84" t="s">
        <v>34</v>
      </c>
      <c r="C26" s="3">
        <v>-595986</v>
      </c>
      <c r="D26" s="3">
        <v>-2548956</v>
      </c>
      <c r="E26" s="5"/>
      <c r="F26" s="3"/>
      <c r="G26" s="5"/>
      <c r="H26" s="21"/>
    </row>
    <row r="27" spans="2:8" ht="12.75">
      <c r="B27" s="84" t="s">
        <v>54</v>
      </c>
      <c r="C27" s="3">
        <v>-2397232</v>
      </c>
      <c r="D27" s="3">
        <v>-1743169</v>
      </c>
      <c r="E27" s="5"/>
      <c r="F27" s="3"/>
      <c r="G27" s="5"/>
      <c r="H27" s="21"/>
    </row>
    <row r="28" spans="2:8" ht="12.75">
      <c r="B28" s="84"/>
      <c r="C28" s="1"/>
      <c r="D28" s="1"/>
      <c r="E28" s="1"/>
      <c r="F28" s="3"/>
      <c r="G28" s="5"/>
      <c r="H28" s="21"/>
    </row>
    <row r="29" spans="2:8" ht="15.75" customHeight="1">
      <c r="B29" s="84" t="s">
        <v>35</v>
      </c>
      <c r="C29" s="29">
        <f>SUM(C24:C27)</f>
        <v>1716586</v>
      </c>
      <c r="D29" s="29">
        <f>SUM(D24:D27)</f>
        <v>2219067</v>
      </c>
      <c r="E29" s="1"/>
      <c r="F29" s="3"/>
      <c r="G29" s="5"/>
      <c r="H29" s="21"/>
    </row>
    <row r="30" spans="2:8" ht="12.75">
      <c r="B30" s="84"/>
      <c r="C30" s="26"/>
      <c r="D30" s="1"/>
      <c r="E30" s="1"/>
      <c r="F30" s="3"/>
      <c r="G30" s="5"/>
      <c r="H30" s="21"/>
    </row>
    <row r="31" spans="2:8" ht="12.75">
      <c r="B31" s="84" t="s">
        <v>36</v>
      </c>
      <c r="C31" s="3"/>
      <c r="D31" s="3"/>
      <c r="E31" s="5"/>
      <c r="F31" s="3"/>
      <c r="G31" s="5"/>
      <c r="H31" s="21"/>
    </row>
    <row r="32" spans="2:8" ht="12.75">
      <c r="B32" s="84" t="s">
        <v>66</v>
      </c>
      <c r="C32" s="3">
        <v>-1094317</v>
      </c>
      <c r="D32" s="3">
        <v>-930016</v>
      </c>
      <c r="E32" s="5"/>
      <c r="F32" s="3"/>
      <c r="G32" s="5"/>
      <c r="H32" s="21"/>
    </row>
    <row r="33" spans="2:8" ht="12.75">
      <c r="B33" s="84" t="s">
        <v>67</v>
      </c>
      <c r="C33" s="2">
        <v>1854550</v>
      </c>
      <c r="D33" s="2">
        <v>158500</v>
      </c>
      <c r="E33" s="1"/>
      <c r="F33" s="3"/>
      <c r="G33" s="5"/>
      <c r="H33" s="21"/>
    </row>
    <row r="34" spans="2:8" ht="15.75" customHeight="1">
      <c r="B34" s="84" t="s">
        <v>37</v>
      </c>
      <c r="C34" s="29">
        <f>SUM(C32:C33)</f>
        <v>760233</v>
      </c>
      <c r="D34" s="29">
        <f>SUM(D32:D33)</f>
        <v>-771516</v>
      </c>
      <c r="E34" s="1"/>
      <c r="F34" s="3"/>
      <c r="G34" s="5"/>
      <c r="H34" s="21"/>
    </row>
    <row r="35" spans="3:8" ht="12.75">
      <c r="C35" s="1"/>
      <c r="D35" s="1"/>
      <c r="E35" s="1"/>
      <c r="F35" s="3"/>
      <c r="G35" s="5"/>
      <c r="H35" s="21"/>
    </row>
    <row r="36" spans="3:8" ht="12.75">
      <c r="C36" s="2"/>
      <c r="D36" s="2"/>
      <c r="E36" s="1"/>
      <c r="F36" s="3"/>
      <c r="G36" s="5"/>
      <c r="H36" s="21"/>
    </row>
    <row r="37" spans="2:8" ht="12.75">
      <c r="B37" s="14" t="s">
        <v>38</v>
      </c>
      <c r="C37" s="2"/>
      <c r="D37" s="2"/>
      <c r="E37" s="1"/>
      <c r="F37" s="3"/>
      <c r="G37" s="5"/>
      <c r="H37" s="21"/>
    </row>
    <row r="38" spans="2:8" ht="12.75">
      <c r="B38" s="14" t="s">
        <v>52</v>
      </c>
      <c r="C38" s="3">
        <f>-1452238+1393405</f>
        <v>-58833</v>
      </c>
      <c r="D38" s="3">
        <v>-1258684</v>
      </c>
      <c r="E38" s="5"/>
      <c r="F38" s="3"/>
      <c r="G38" s="5"/>
      <c r="H38" s="21"/>
    </row>
    <row r="39" spans="2:8" ht="12.75">
      <c r="B39" s="14" t="s">
        <v>125</v>
      </c>
      <c r="C39" s="3">
        <v>719548</v>
      </c>
      <c r="D39" s="3">
        <v>-1992307</v>
      </c>
      <c r="E39" s="5"/>
      <c r="F39" s="3"/>
      <c r="G39" s="5"/>
      <c r="H39" s="21"/>
    </row>
    <row r="40" spans="2:8" ht="12.75">
      <c r="B40" s="14" t="s">
        <v>53</v>
      </c>
      <c r="C40" s="3">
        <v>302236</v>
      </c>
      <c r="D40" s="3">
        <v>31004</v>
      </c>
      <c r="E40" s="5"/>
      <c r="F40" s="3"/>
      <c r="G40" s="5"/>
      <c r="H40" s="21"/>
    </row>
    <row r="41" spans="2:8" ht="12.75">
      <c r="B41" s="33" t="s">
        <v>61</v>
      </c>
      <c r="C41" s="17">
        <v>0</v>
      </c>
      <c r="D41" s="17">
        <v>0</v>
      </c>
      <c r="E41" s="1"/>
      <c r="F41" s="3"/>
      <c r="G41" s="5"/>
      <c r="H41" s="21"/>
    </row>
    <row r="42" spans="2:8" ht="15.75" customHeight="1">
      <c r="B42" s="14" t="s">
        <v>39</v>
      </c>
      <c r="C42" s="29">
        <f>SUM(C38:C41)</f>
        <v>962951</v>
      </c>
      <c r="D42" s="29">
        <f>SUM(D38:D41)</f>
        <v>-3219987</v>
      </c>
      <c r="E42" s="1"/>
      <c r="F42" s="3"/>
      <c r="G42" s="5"/>
      <c r="H42" s="21"/>
    </row>
    <row r="43" spans="3:8" ht="12.75">
      <c r="C43" s="2"/>
      <c r="D43" s="2"/>
      <c r="E43" s="1"/>
      <c r="F43" s="3"/>
      <c r="G43" s="5"/>
      <c r="H43" s="21"/>
    </row>
    <row r="44" spans="2:8" ht="12.75">
      <c r="B44" s="14" t="s">
        <v>40</v>
      </c>
      <c r="C44" s="2">
        <f>+C29+C34+C42</f>
        <v>3439770</v>
      </c>
      <c r="D44" s="2">
        <f>+D29+D34+D42</f>
        <v>-1772436</v>
      </c>
      <c r="E44" s="1"/>
      <c r="F44" s="3"/>
      <c r="G44" s="5"/>
      <c r="H44" s="21"/>
    </row>
    <row r="45" spans="3:8" ht="12.75">
      <c r="C45" s="3"/>
      <c r="D45" s="3"/>
      <c r="E45" s="5"/>
      <c r="F45" s="3"/>
      <c r="G45" s="5"/>
      <c r="H45" s="21"/>
    </row>
    <row r="46" spans="2:8" ht="12.75">
      <c r="B46" s="14" t="s">
        <v>41</v>
      </c>
      <c r="C46" s="3">
        <v>17831333</v>
      </c>
      <c r="D46" s="3">
        <v>19004741</v>
      </c>
      <c r="E46" s="5"/>
      <c r="F46" s="3"/>
      <c r="G46" s="5"/>
      <c r="H46" s="21"/>
    </row>
    <row r="47" spans="3:8" ht="12.75">
      <c r="C47" s="1"/>
      <c r="D47" s="1"/>
      <c r="E47" s="1"/>
      <c r="F47" s="3"/>
      <c r="G47" s="5"/>
      <c r="H47" s="21"/>
    </row>
    <row r="48" spans="2:8" ht="15.75" customHeight="1" thickBot="1">
      <c r="B48" s="14" t="s">
        <v>55</v>
      </c>
      <c r="C48" s="20">
        <f>SUM(C44:C47)</f>
        <v>21271103</v>
      </c>
      <c r="D48" s="20">
        <f>SUM(D44:D47)</f>
        <v>17232305</v>
      </c>
      <c r="E48" s="1"/>
      <c r="F48" s="3"/>
      <c r="G48" s="5"/>
      <c r="H48" s="21"/>
    </row>
    <row r="49" spans="3:8" ht="13.5" thickTop="1">
      <c r="C49" s="2"/>
      <c r="D49" s="2"/>
      <c r="E49" s="1"/>
      <c r="F49" s="3"/>
      <c r="G49" s="5"/>
      <c r="H49" s="21"/>
    </row>
    <row r="50" spans="3:8" ht="12.75">
      <c r="C50" s="2"/>
      <c r="D50" s="2"/>
      <c r="E50" s="1"/>
      <c r="F50" s="3"/>
      <c r="G50" s="5"/>
      <c r="H50" s="21"/>
    </row>
    <row r="51" spans="2:8" ht="12.75">
      <c r="B51" s="14" t="s">
        <v>42</v>
      </c>
      <c r="C51" s="3"/>
      <c r="D51" s="3"/>
      <c r="E51" s="5"/>
      <c r="F51" s="3"/>
      <c r="G51" s="5"/>
      <c r="H51" s="21"/>
    </row>
    <row r="52" spans="2:8" ht="12.75">
      <c r="B52" s="14" t="s">
        <v>47</v>
      </c>
      <c r="C52" s="3"/>
      <c r="D52" s="3"/>
      <c r="E52" s="5"/>
      <c r="F52" s="3"/>
      <c r="G52" s="5"/>
      <c r="H52" s="21"/>
    </row>
    <row r="53" spans="2:8" ht="12.75">
      <c r="B53" s="14" t="s">
        <v>43</v>
      </c>
      <c r="E53" s="21"/>
      <c r="F53" s="3"/>
      <c r="G53" s="5"/>
      <c r="H53" s="21"/>
    </row>
    <row r="54" spans="3:8" ht="12.75">
      <c r="C54" s="13" t="s">
        <v>155</v>
      </c>
      <c r="D54" s="13" t="s">
        <v>161</v>
      </c>
      <c r="E54" s="88"/>
      <c r="F54" s="3"/>
      <c r="G54" s="5"/>
      <c r="H54" s="21"/>
    </row>
    <row r="55" spans="3:8" ht="15">
      <c r="C55" s="19" t="s">
        <v>11</v>
      </c>
      <c r="D55" s="19" t="s">
        <v>11</v>
      </c>
      <c r="E55" s="89"/>
      <c r="F55" s="3"/>
      <c r="G55" s="5"/>
      <c r="H55" s="21"/>
    </row>
    <row r="56" spans="2:8" ht="12.75">
      <c r="B56" s="24"/>
      <c r="E56" s="21"/>
      <c r="F56" s="3"/>
      <c r="G56" s="5"/>
      <c r="H56" s="21"/>
    </row>
    <row r="57" spans="2:8" ht="12.75">
      <c r="B57" s="14" t="s">
        <v>45</v>
      </c>
      <c r="C57" s="3">
        <v>-1670</v>
      </c>
      <c r="D57" s="3">
        <v>-252</v>
      </c>
      <c r="E57" s="5"/>
      <c r="F57" s="3"/>
      <c r="G57" s="5"/>
      <c r="H57" s="21"/>
    </row>
    <row r="58" spans="2:8" ht="12.75">
      <c r="B58" s="14" t="s">
        <v>2</v>
      </c>
      <c r="C58" s="3">
        <v>13775935</v>
      </c>
      <c r="D58" s="3">
        <v>13378835</v>
      </c>
      <c r="E58" s="5"/>
      <c r="F58" s="3"/>
      <c r="G58" s="5"/>
      <c r="H58" s="21"/>
    </row>
    <row r="59" spans="2:8" ht="12.75">
      <c r="B59" s="14" t="s">
        <v>120</v>
      </c>
      <c r="C59" s="3">
        <v>0</v>
      </c>
      <c r="D59" s="3">
        <v>0</v>
      </c>
      <c r="E59" s="5"/>
      <c r="F59" s="3"/>
      <c r="G59" s="5"/>
      <c r="H59" s="21"/>
    </row>
    <row r="60" spans="2:8" ht="12.75">
      <c r="B60" s="14" t="s">
        <v>44</v>
      </c>
      <c r="C60" s="3">
        <v>7496838</v>
      </c>
      <c r="D60" s="3">
        <v>3853722</v>
      </c>
      <c r="E60" s="5"/>
      <c r="F60" s="3"/>
      <c r="G60" s="5"/>
      <c r="H60" s="21"/>
    </row>
    <row r="61" spans="2:8" ht="15.75" customHeight="1" thickBot="1">
      <c r="B61" s="14" t="s">
        <v>46</v>
      </c>
      <c r="C61" s="28">
        <f>SUM(C57:C60)</f>
        <v>21271103</v>
      </c>
      <c r="D61" s="28">
        <f>SUM(D57:D60)</f>
        <v>17232305</v>
      </c>
      <c r="E61" s="34"/>
      <c r="F61" s="3"/>
      <c r="G61" s="5"/>
      <c r="H61" s="21"/>
    </row>
    <row r="62" spans="3:8" ht="13.5" thickTop="1">
      <c r="C62" s="24">
        <f>+C48-C61</f>
        <v>0</v>
      </c>
      <c r="D62" s="24">
        <f>+D48-D61</f>
        <v>0</v>
      </c>
      <c r="E62" s="34"/>
      <c r="F62" s="3"/>
      <c r="G62" s="5"/>
      <c r="H62" s="21"/>
    </row>
    <row r="63" spans="2:8" ht="12.75">
      <c r="B63" s="3" t="s">
        <v>69</v>
      </c>
      <c r="D63" s="3"/>
      <c r="E63" s="5"/>
      <c r="F63" s="3"/>
      <c r="G63" s="5"/>
      <c r="H63" s="21"/>
    </row>
    <row r="64" spans="2:8" ht="12.75">
      <c r="B64" s="3" t="s">
        <v>137</v>
      </c>
      <c r="C64" s="3"/>
      <c r="D64" s="3"/>
      <c r="E64" s="5"/>
      <c r="F64" s="3"/>
      <c r="G64" s="5"/>
      <c r="H64" s="21"/>
    </row>
    <row r="65" spans="5:8" ht="12.75">
      <c r="E65" s="21"/>
      <c r="F65" s="3"/>
      <c r="G65" s="5"/>
      <c r="H65" s="21"/>
    </row>
    <row r="66" spans="6:8" ht="12.75">
      <c r="F66" s="3"/>
      <c r="G66" s="5"/>
      <c r="H66" s="21"/>
    </row>
    <row r="67" spans="6:8" ht="12.75">
      <c r="F67" s="3"/>
      <c r="G67" s="5"/>
      <c r="H67" s="21"/>
    </row>
    <row r="68" spans="6:8" ht="12.75">
      <c r="F68" s="3"/>
      <c r="G68" s="5"/>
      <c r="H68" s="21"/>
    </row>
    <row r="69" spans="6:8" ht="12.75">
      <c r="F69" s="3"/>
      <c r="G69" s="5"/>
      <c r="H69" s="21"/>
    </row>
    <row r="70" spans="6:8" ht="12.75">
      <c r="F70" s="3"/>
      <c r="G70" s="5"/>
      <c r="H70" s="21"/>
    </row>
    <row r="71" spans="5:8" ht="12.75">
      <c r="E71" s="3"/>
      <c r="F71" s="3"/>
      <c r="G71" s="3"/>
      <c r="H71" s="21"/>
    </row>
    <row r="72" spans="5:7" ht="12.75">
      <c r="E72" s="3"/>
      <c r="F72" s="3"/>
      <c r="G72" s="3"/>
    </row>
    <row r="73" spans="5:7" ht="12.75">
      <c r="E73" s="3"/>
      <c r="F73" s="3"/>
      <c r="G73" s="3"/>
    </row>
    <row r="74" spans="5:7" ht="12.75">
      <c r="E74" s="3"/>
      <c r="F74" s="3"/>
      <c r="G74" s="3"/>
    </row>
    <row r="75" spans="5:7" ht="12.75">
      <c r="E75" s="3"/>
      <c r="F75" s="3"/>
      <c r="G75" s="3"/>
    </row>
    <row r="76" spans="5:7" ht="12.75">
      <c r="E76" s="3"/>
      <c r="F76" s="3"/>
      <c r="G76" s="3"/>
    </row>
    <row r="77" spans="5:7" ht="12.75">
      <c r="E77" s="3"/>
      <c r="G77" s="3"/>
    </row>
    <row r="78" ht="12.75">
      <c r="G78" s="3"/>
    </row>
    <row r="79" ht="12.75">
      <c r="G79" s="3"/>
    </row>
    <row r="81" ht="12.75">
      <c r="G81" s="3"/>
    </row>
    <row r="82" ht="12.75">
      <c r="G82" s="3"/>
    </row>
    <row r="83" ht="12.75">
      <c r="G83" s="3"/>
    </row>
    <row r="84" ht="12.75">
      <c r="G84" s="3"/>
    </row>
    <row r="85" ht="12.75">
      <c r="G85" s="3"/>
    </row>
    <row r="86" ht="12.75">
      <c r="G86" s="3"/>
    </row>
    <row r="87" ht="12.75">
      <c r="G87" s="3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0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3.16015625" style="0" bestFit="1" customWidth="1"/>
    <col min="6" max="6" width="1.0078125" style="0" customWidth="1"/>
    <col min="7" max="7" width="12" style="0" bestFit="1" customWidth="1"/>
    <col min="8" max="8" width="0.82421875" style="0" customWidth="1"/>
    <col min="9" max="9" width="14.83203125" style="0" bestFit="1" customWidth="1"/>
    <col min="10" max="10" width="1.171875" style="0" customWidth="1"/>
    <col min="11" max="11" width="16.83203125" style="0" bestFit="1" customWidth="1"/>
    <col min="12" max="12" width="1.0078125" style="0" customWidth="1"/>
    <col min="13" max="13" width="14.33203125" style="0" bestFit="1" customWidth="1"/>
    <col min="14" max="14" width="1.171875" style="0" customWidth="1"/>
    <col min="15" max="15" width="11.33203125" style="0" bestFit="1" customWidth="1"/>
    <col min="16" max="16" width="1.171875" style="0" customWidth="1"/>
    <col min="17" max="17" width="14.5" style="0" bestFit="1" customWidth="1"/>
  </cols>
  <sheetData>
    <row r="2" spans="2:26" ht="18">
      <c r="B2" s="57" t="s">
        <v>57</v>
      </c>
      <c r="C2" s="58"/>
      <c r="D2" s="58"/>
      <c r="E2" s="58"/>
      <c r="F2" s="58"/>
      <c r="G2" s="58"/>
      <c r="H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2:26" ht="14.25">
      <c r="B3" s="59" t="s">
        <v>25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2:26" ht="14.25">
      <c r="B4" s="59" t="s">
        <v>163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2:26" ht="14.25">
      <c r="B5" s="59" t="s">
        <v>6</v>
      </c>
      <c r="C5" s="56"/>
      <c r="D5" s="56"/>
      <c r="E5" s="67"/>
      <c r="F5" s="14"/>
      <c r="H5" s="68"/>
      <c r="I5" s="56"/>
      <c r="J5" s="14"/>
      <c r="K5" s="14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14"/>
      <c r="B6" s="14"/>
      <c r="C6" s="56"/>
      <c r="D6" s="56" t="s">
        <v>117</v>
      </c>
      <c r="E6" s="67"/>
      <c r="F6" s="14"/>
      <c r="H6" s="68" t="s">
        <v>101</v>
      </c>
      <c r="I6" s="56" t="s">
        <v>116</v>
      </c>
      <c r="J6" s="14"/>
      <c r="K6" s="14"/>
      <c r="L6" s="14"/>
      <c r="M6" s="14"/>
      <c r="N6" s="14"/>
      <c r="O6" s="14"/>
      <c r="P6" s="14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14"/>
      <c r="B7" s="14"/>
      <c r="C7" s="61" t="s">
        <v>17</v>
      </c>
      <c r="D7" s="61"/>
      <c r="E7" s="61"/>
      <c r="F7" s="61"/>
      <c r="G7" s="61" t="s">
        <v>17</v>
      </c>
      <c r="H7" s="61"/>
      <c r="I7" s="61" t="s">
        <v>19</v>
      </c>
      <c r="J7" s="61"/>
      <c r="K7" s="61" t="s">
        <v>22</v>
      </c>
      <c r="L7" s="61"/>
      <c r="M7" s="61" t="s">
        <v>24</v>
      </c>
      <c r="N7" s="61"/>
      <c r="O7" s="61" t="s">
        <v>102</v>
      </c>
      <c r="P7" s="61"/>
      <c r="Q7" s="61" t="s">
        <v>24</v>
      </c>
      <c r="R7" s="58"/>
      <c r="S7" s="58"/>
      <c r="T7" s="58"/>
      <c r="U7" s="58"/>
      <c r="V7" s="58"/>
      <c r="W7" s="58"/>
      <c r="X7" s="58"/>
      <c r="Y7" s="58"/>
      <c r="Z7" s="58"/>
    </row>
    <row r="8" spans="1:26" ht="12.75">
      <c r="A8" s="14"/>
      <c r="B8" s="14"/>
      <c r="C8" s="61" t="s">
        <v>18</v>
      </c>
      <c r="D8" s="61"/>
      <c r="E8" s="61" t="s">
        <v>64</v>
      </c>
      <c r="F8" s="61"/>
      <c r="G8" s="61" t="s">
        <v>65</v>
      </c>
      <c r="H8" s="61"/>
      <c r="I8" s="61" t="s">
        <v>20</v>
      </c>
      <c r="J8" s="61"/>
      <c r="K8" s="61" t="s">
        <v>23</v>
      </c>
      <c r="L8" s="61"/>
      <c r="M8" s="61"/>
      <c r="N8" s="61"/>
      <c r="O8" s="61" t="s">
        <v>103</v>
      </c>
      <c r="P8" s="61"/>
      <c r="Q8" s="61" t="s">
        <v>104</v>
      </c>
      <c r="R8" s="58"/>
      <c r="S8" s="58"/>
      <c r="T8" s="58"/>
      <c r="U8" s="58"/>
      <c r="V8" s="58"/>
      <c r="W8" s="58"/>
      <c r="X8" s="58"/>
      <c r="Y8" s="58"/>
      <c r="Z8" s="58"/>
    </row>
    <row r="9" spans="1:26" ht="12.75">
      <c r="A9" s="14"/>
      <c r="B9" s="14"/>
      <c r="C9" s="61"/>
      <c r="D9" s="61"/>
      <c r="E9" s="61"/>
      <c r="F9" s="61"/>
      <c r="G9" s="61"/>
      <c r="H9" s="61"/>
      <c r="I9" s="61" t="s">
        <v>21</v>
      </c>
      <c r="J9" s="61"/>
      <c r="K9" s="61"/>
      <c r="L9" s="61"/>
      <c r="M9" s="61"/>
      <c r="N9" s="61"/>
      <c r="O9" s="61"/>
      <c r="P9" s="61"/>
      <c r="Q9" s="61"/>
      <c r="R9" s="58"/>
      <c r="S9" s="58"/>
      <c r="T9" s="58"/>
      <c r="U9" s="58"/>
      <c r="V9" s="58"/>
      <c r="W9" s="58"/>
      <c r="X9" s="58"/>
      <c r="Y9" s="58"/>
      <c r="Z9" s="58"/>
    </row>
    <row r="10" spans="2:25" ht="12.75">
      <c r="B10" s="18"/>
      <c r="C10" s="4" t="s">
        <v>11</v>
      </c>
      <c r="D10" s="14"/>
      <c r="E10" s="4" t="s">
        <v>11</v>
      </c>
      <c r="F10" s="14"/>
      <c r="G10" s="4" t="s">
        <v>11</v>
      </c>
      <c r="H10" s="14"/>
      <c r="I10" s="4" t="s">
        <v>11</v>
      </c>
      <c r="J10" s="14"/>
      <c r="K10" s="4" t="s">
        <v>11</v>
      </c>
      <c r="L10" s="14"/>
      <c r="M10" s="4" t="s">
        <v>11</v>
      </c>
      <c r="N10" s="3"/>
      <c r="O10" s="4" t="s">
        <v>11</v>
      </c>
      <c r="P10" s="58"/>
      <c r="Q10" s="4" t="s">
        <v>11</v>
      </c>
      <c r="R10" s="58"/>
      <c r="S10" s="58"/>
      <c r="T10" s="58"/>
      <c r="U10" s="58"/>
      <c r="V10" s="58"/>
      <c r="W10" s="58"/>
      <c r="X10" s="58"/>
      <c r="Y10" s="58"/>
    </row>
    <row r="11" spans="2:14" ht="12.75">
      <c r="B11" s="18"/>
      <c r="C11" s="12"/>
      <c r="D11" s="14"/>
      <c r="E11" s="14"/>
      <c r="F11" s="14"/>
      <c r="G11" s="14"/>
      <c r="H11" s="14"/>
      <c r="I11" s="12"/>
      <c r="J11" s="14"/>
      <c r="K11" s="12"/>
      <c r="L11" s="14"/>
      <c r="M11" s="12"/>
      <c r="N11" s="3"/>
    </row>
    <row r="12" spans="2:17" ht="12.75">
      <c r="B12" s="14" t="s">
        <v>100</v>
      </c>
      <c r="C12" s="22">
        <v>140252636</v>
      </c>
      <c r="D12" s="22"/>
      <c r="E12" s="22">
        <v>11892000</v>
      </c>
      <c r="F12" s="22"/>
      <c r="G12" s="22">
        <v>1083364</v>
      </c>
      <c r="H12" s="22"/>
      <c r="I12" s="22">
        <v>115176</v>
      </c>
      <c r="J12" s="22"/>
      <c r="K12" s="22">
        <v>-33645675</v>
      </c>
      <c r="L12" s="3"/>
      <c r="M12" s="22">
        <v>119697501</v>
      </c>
      <c r="N12" s="3"/>
      <c r="O12" s="22">
        <v>51339</v>
      </c>
      <c r="P12" s="22"/>
      <c r="Q12" s="22">
        <f>+M12+O12</f>
        <v>119748840</v>
      </c>
    </row>
    <row r="13" spans="2:17" ht="12.75"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2.75">
      <c r="B14" s="14" t="s">
        <v>130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2.75">
      <c r="B15" s="14" t="s">
        <v>131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14" t="s">
        <v>132</v>
      </c>
      <c r="C16" s="7"/>
      <c r="D16" s="7"/>
      <c r="E16" s="7"/>
      <c r="F16" s="7"/>
      <c r="G16" s="7"/>
      <c r="H16" s="7"/>
      <c r="I16" s="7"/>
      <c r="J16" s="7"/>
      <c r="K16" s="7">
        <v>10310354</v>
      </c>
      <c r="L16" s="7"/>
      <c r="M16" s="7">
        <f>SUM(C16:K16)</f>
        <v>10310354</v>
      </c>
      <c r="N16" s="7"/>
      <c r="O16" s="7"/>
      <c r="P16" s="7"/>
      <c r="Q16" s="71">
        <f>+M16+O16</f>
        <v>10310354</v>
      </c>
    </row>
    <row r="17" spans="2:17" ht="12.75">
      <c r="B17" s="14"/>
      <c r="C17" s="3">
        <f>SUM(C12:C16)</f>
        <v>140252636</v>
      </c>
      <c r="D17" s="3">
        <f aca="true" t="shared" si="0" ref="D17:Q17">SUM(D12:D16)</f>
        <v>0</v>
      </c>
      <c r="E17" s="3">
        <f t="shared" si="0"/>
        <v>11892000</v>
      </c>
      <c r="F17" s="3">
        <f t="shared" si="0"/>
        <v>0</v>
      </c>
      <c r="G17" s="3">
        <f t="shared" si="0"/>
        <v>1083364</v>
      </c>
      <c r="H17" s="3">
        <f t="shared" si="0"/>
        <v>0</v>
      </c>
      <c r="I17" s="3">
        <f t="shared" si="0"/>
        <v>115176</v>
      </c>
      <c r="J17" s="3">
        <f t="shared" si="0"/>
        <v>0</v>
      </c>
      <c r="K17" s="3">
        <f t="shared" si="0"/>
        <v>-23335321</v>
      </c>
      <c r="L17" s="3">
        <f t="shared" si="0"/>
        <v>0</v>
      </c>
      <c r="M17" s="3">
        <f t="shared" si="0"/>
        <v>130007855</v>
      </c>
      <c r="N17" s="3">
        <f t="shared" si="0"/>
        <v>0</v>
      </c>
      <c r="O17" s="3">
        <f t="shared" si="0"/>
        <v>51339</v>
      </c>
      <c r="P17" s="3">
        <f t="shared" si="0"/>
        <v>0</v>
      </c>
      <c r="Q17" s="3">
        <f t="shared" si="0"/>
        <v>130059194</v>
      </c>
    </row>
    <row r="18" spans="2:17" ht="12.75">
      <c r="B18" s="1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2.75">
      <c r="B19" s="14" t="s">
        <v>127</v>
      </c>
      <c r="C19" s="3"/>
      <c r="D19" s="3"/>
      <c r="E19" s="3"/>
      <c r="F19" s="3"/>
      <c r="G19" s="3"/>
      <c r="H19" s="3"/>
      <c r="I19" s="3">
        <v>-115176</v>
      </c>
      <c r="J19" s="3"/>
      <c r="K19" s="3">
        <v>115176</v>
      </c>
      <c r="L19" s="3"/>
      <c r="M19" s="3"/>
      <c r="N19" s="3"/>
      <c r="O19" s="3"/>
      <c r="P19" s="3"/>
      <c r="Q19" s="3"/>
    </row>
    <row r="20" spans="2:17" ht="12.75">
      <c r="B20" s="1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2.75">
      <c r="B21" s="14" t="s">
        <v>63</v>
      </c>
      <c r="C21" s="3"/>
      <c r="D21" s="3"/>
      <c r="E21" s="3"/>
      <c r="F21" s="3"/>
      <c r="G21" s="3"/>
      <c r="H21" s="3"/>
      <c r="I21" s="3"/>
      <c r="J21" s="3"/>
      <c r="K21" s="3">
        <v>-561964</v>
      </c>
      <c r="L21" s="3"/>
      <c r="M21" s="3">
        <f>SUM(C21:L21)</f>
        <v>-561964</v>
      </c>
      <c r="N21" s="3"/>
      <c r="O21" s="3"/>
      <c r="P21" s="3"/>
      <c r="Q21" s="22">
        <f>+M21+O21</f>
        <v>-561964</v>
      </c>
    </row>
    <row r="22" spans="2:17" ht="12.75"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2.75">
      <c r="B23" s="14" t="s">
        <v>58</v>
      </c>
      <c r="C23" s="3">
        <v>0</v>
      </c>
      <c r="D23" s="3"/>
      <c r="E23" s="3"/>
      <c r="F23" s="3"/>
      <c r="G23" s="3"/>
      <c r="H23" s="3"/>
      <c r="I23" s="3"/>
      <c r="J23" s="3"/>
      <c r="K23" s="3">
        <v>4120016</v>
      </c>
      <c r="L23" s="3"/>
      <c r="M23" s="3">
        <f>SUM(C23:L23)</f>
        <v>4120016</v>
      </c>
      <c r="N23" s="3"/>
      <c r="O23" s="3">
        <v>-8302</v>
      </c>
      <c r="P23" s="3"/>
      <c r="Q23" s="22">
        <f>+M23+O23</f>
        <v>4111714</v>
      </c>
    </row>
    <row r="24" spans="2:17" ht="12.75">
      <c r="B24" s="14"/>
      <c r="C24" s="7"/>
      <c r="D24" s="3"/>
      <c r="E24" s="7"/>
      <c r="F24" s="3"/>
      <c r="G24" s="7"/>
      <c r="H24" s="3"/>
      <c r="I24" s="7"/>
      <c r="J24" s="3"/>
      <c r="K24" s="7"/>
      <c r="L24" s="3"/>
      <c r="M24" s="7"/>
      <c r="N24" s="3"/>
      <c r="O24" s="7"/>
      <c r="P24" s="7"/>
      <c r="Q24" s="7"/>
    </row>
    <row r="25" spans="2:17" ht="12.75"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2.75">
      <c r="B26" s="14" t="s">
        <v>129</v>
      </c>
      <c r="C26" s="3">
        <f>SUM(C17:C24)</f>
        <v>140252636</v>
      </c>
      <c r="D26" s="3">
        <f aca="true" t="shared" si="1" ref="D26:Q26">SUM(D17:D24)</f>
        <v>0</v>
      </c>
      <c r="E26" s="3">
        <f t="shared" si="1"/>
        <v>11892000</v>
      </c>
      <c r="F26" s="3">
        <f t="shared" si="1"/>
        <v>0</v>
      </c>
      <c r="G26" s="3">
        <f t="shared" si="1"/>
        <v>1083364</v>
      </c>
      <c r="H26" s="3">
        <f t="shared" si="1"/>
        <v>0</v>
      </c>
      <c r="I26" s="3">
        <f t="shared" si="1"/>
        <v>0</v>
      </c>
      <c r="J26" s="3">
        <f t="shared" si="1"/>
        <v>0</v>
      </c>
      <c r="K26" s="3">
        <f t="shared" si="1"/>
        <v>-19662093</v>
      </c>
      <c r="L26" s="3">
        <f t="shared" si="1"/>
        <v>0</v>
      </c>
      <c r="M26" s="3">
        <f t="shared" si="1"/>
        <v>133565907</v>
      </c>
      <c r="N26" s="3">
        <f t="shared" si="1"/>
        <v>0</v>
      </c>
      <c r="O26" s="3">
        <f t="shared" si="1"/>
        <v>43037</v>
      </c>
      <c r="P26" s="3">
        <f t="shared" si="1"/>
        <v>0</v>
      </c>
      <c r="Q26" s="3">
        <f t="shared" si="1"/>
        <v>133608944</v>
      </c>
    </row>
    <row r="27" spans="2:17" ht="13.5" thickBot="1">
      <c r="B27" s="14"/>
      <c r="C27" s="8"/>
      <c r="D27" s="3"/>
      <c r="E27" s="8"/>
      <c r="F27" s="3"/>
      <c r="G27" s="8"/>
      <c r="H27" s="3"/>
      <c r="I27" s="8"/>
      <c r="J27" s="3"/>
      <c r="K27" s="8"/>
      <c r="L27" s="3"/>
      <c r="M27" s="8"/>
      <c r="N27" s="3"/>
      <c r="O27" s="8"/>
      <c r="P27" s="8"/>
      <c r="Q27" s="8"/>
    </row>
    <row r="28" spans="2:17" ht="13.5" thickTop="1"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31" spans="2:17" ht="12.75">
      <c r="B31" s="14" t="s">
        <v>136</v>
      </c>
      <c r="C31" s="22">
        <v>140252636</v>
      </c>
      <c r="D31" s="22"/>
      <c r="E31" s="22">
        <v>11892000</v>
      </c>
      <c r="F31" s="22"/>
      <c r="G31" s="22">
        <v>1083364</v>
      </c>
      <c r="H31" s="22"/>
      <c r="I31" s="22">
        <v>0</v>
      </c>
      <c r="J31" s="22"/>
      <c r="K31" s="22">
        <v>-19662093</v>
      </c>
      <c r="L31" s="3"/>
      <c r="M31" s="22">
        <v>133565907</v>
      </c>
      <c r="N31" s="3"/>
      <c r="O31" s="22">
        <v>43037</v>
      </c>
      <c r="P31" s="22"/>
      <c r="Q31" s="22">
        <f>+M31+O31</f>
        <v>133608944</v>
      </c>
    </row>
    <row r="32" spans="2:17" ht="12.75"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>
      <c r="B33" s="14" t="s">
        <v>127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14" t="s">
        <v>63</v>
      </c>
      <c r="C35" s="3"/>
      <c r="D35" s="3"/>
      <c r="E35" s="3"/>
      <c r="F35" s="3"/>
      <c r="G35" s="3"/>
      <c r="H35" s="3"/>
      <c r="I35" s="3"/>
      <c r="J35" s="3"/>
      <c r="K35" s="3">
        <v>-400255</v>
      </c>
      <c r="L35" s="3"/>
      <c r="M35" s="3">
        <f>SUM(C35:L35)</f>
        <v>-400255</v>
      </c>
      <c r="N35" s="3"/>
      <c r="O35" s="3"/>
      <c r="P35" s="3"/>
      <c r="Q35" s="22">
        <f>+M35+O35</f>
        <v>-400255</v>
      </c>
    </row>
    <row r="36" spans="2:17" ht="12.75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14" t="s">
        <v>58</v>
      </c>
      <c r="C37" s="3"/>
      <c r="D37" s="3"/>
      <c r="E37" s="3"/>
      <c r="F37" s="3"/>
      <c r="G37" s="3"/>
      <c r="H37" s="3"/>
      <c r="I37" s="3"/>
      <c r="J37" s="3"/>
      <c r="K37" s="3">
        <f>-5760+2964592</f>
        <v>2958832</v>
      </c>
      <c r="L37" s="3"/>
      <c r="M37" s="3">
        <f>SUM(C37:L37)</f>
        <v>2958832</v>
      </c>
      <c r="N37" s="3"/>
      <c r="O37" s="3">
        <v>1868</v>
      </c>
      <c r="P37" s="3"/>
      <c r="Q37" s="22">
        <f>+M37+O37</f>
        <v>2960700</v>
      </c>
    </row>
    <row r="38" spans="2:17" ht="12.75">
      <c r="B38" s="14"/>
      <c r="C38" s="7"/>
      <c r="D38" s="3"/>
      <c r="E38" s="7"/>
      <c r="F38" s="3"/>
      <c r="G38" s="7"/>
      <c r="H38" s="3"/>
      <c r="I38" s="7"/>
      <c r="J38" s="3"/>
      <c r="K38" s="7"/>
      <c r="L38" s="3"/>
      <c r="M38" s="7"/>
      <c r="N38" s="3"/>
      <c r="O38" s="7"/>
      <c r="P38" s="7"/>
      <c r="Q38" s="7"/>
    </row>
    <row r="39" spans="2:17" ht="12.75"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14" t="s">
        <v>138</v>
      </c>
      <c r="C40" s="3">
        <f>SUM(C31:C38)</f>
        <v>140252636</v>
      </c>
      <c r="D40" s="3">
        <f aca="true" t="shared" si="2" ref="D40:Q40">SUM(D31:D38)</f>
        <v>0</v>
      </c>
      <c r="E40" s="3">
        <f t="shared" si="2"/>
        <v>11892000</v>
      </c>
      <c r="F40" s="3">
        <f t="shared" si="2"/>
        <v>0</v>
      </c>
      <c r="G40" s="3">
        <f t="shared" si="2"/>
        <v>1083364</v>
      </c>
      <c r="H40" s="3">
        <f t="shared" si="2"/>
        <v>0</v>
      </c>
      <c r="I40" s="3">
        <f t="shared" si="2"/>
        <v>0</v>
      </c>
      <c r="J40" s="3">
        <f t="shared" si="2"/>
        <v>0</v>
      </c>
      <c r="K40" s="3">
        <f t="shared" si="2"/>
        <v>-17103516</v>
      </c>
      <c r="L40" s="3">
        <f t="shared" si="2"/>
        <v>0</v>
      </c>
      <c r="M40" s="3">
        <f t="shared" si="2"/>
        <v>136124484</v>
      </c>
      <c r="N40" s="3">
        <f t="shared" si="2"/>
        <v>0</v>
      </c>
      <c r="O40" s="3">
        <f t="shared" si="2"/>
        <v>44905</v>
      </c>
      <c r="P40" s="3">
        <f t="shared" si="2"/>
        <v>0</v>
      </c>
      <c r="Q40" s="3">
        <f t="shared" si="2"/>
        <v>136169389</v>
      </c>
    </row>
    <row r="41" spans="2:17" ht="13.5" thickBot="1">
      <c r="B41" s="14"/>
      <c r="C41" s="8"/>
      <c r="D41" s="3"/>
      <c r="E41" s="8"/>
      <c r="F41" s="3"/>
      <c r="G41" s="8"/>
      <c r="H41" s="3"/>
      <c r="I41" s="8"/>
      <c r="J41" s="3"/>
      <c r="K41" s="8"/>
      <c r="L41" s="3"/>
      <c r="M41" s="8"/>
      <c r="N41" s="3"/>
      <c r="O41" s="8"/>
      <c r="P41" s="8"/>
      <c r="Q41" s="8"/>
    </row>
    <row r="42" spans="2:17" ht="13.5" thickTop="1"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1:17" ht="12.75">
      <c r="K43" s="3"/>
      <c r="M43" s="69"/>
      <c r="O43" s="47"/>
      <c r="P43" s="47"/>
      <c r="Q43" s="69"/>
    </row>
    <row r="44" spans="2:17" ht="12.75">
      <c r="B44" s="3" t="s">
        <v>60</v>
      </c>
      <c r="M44" s="69"/>
      <c r="O44" s="47"/>
      <c r="P44" s="47"/>
      <c r="Q44" s="47"/>
    </row>
    <row r="45" spans="2:17" ht="12.75">
      <c r="B45" s="3" t="str">
        <f>+PL!B67</f>
        <v>Annual Financial Report for the year ended 31 December 2006)</v>
      </c>
      <c r="O45" s="47"/>
      <c r="P45" s="47"/>
      <c r="Q45" s="47"/>
    </row>
    <row r="46" spans="15:17" ht="12.75">
      <c r="O46" s="47"/>
      <c r="P46" s="47"/>
      <c r="Q46" s="47"/>
    </row>
    <row r="47" spans="15:17" ht="12.75">
      <c r="O47" s="47"/>
      <c r="P47" s="47"/>
      <c r="Q47" s="47"/>
    </row>
    <row r="48" spans="15:17" ht="12.75">
      <c r="O48" s="47"/>
      <c r="P48" s="47"/>
      <c r="Q48" s="47"/>
    </row>
    <row r="49" spans="15:17" ht="12.75">
      <c r="O49" s="47"/>
      <c r="P49" s="47"/>
      <c r="Q49" s="47"/>
    </row>
    <row r="50" spans="15:17" ht="12.75">
      <c r="O50" s="47"/>
      <c r="P50" s="47"/>
      <c r="Q50" s="47"/>
    </row>
    <row r="51" spans="15:17" ht="12.75">
      <c r="O51" s="47"/>
      <c r="P51" s="47"/>
      <c r="Q51" s="47"/>
    </row>
    <row r="52" spans="15:17" ht="12.75">
      <c r="O52" s="47"/>
      <c r="P52" s="47"/>
      <c r="Q52" s="47"/>
    </row>
    <row r="53" spans="15:17" ht="12.75">
      <c r="O53" s="47"/>
      <c r="P53" s="47"/>
      <c r="Q53" s="47"/>
    </row>
    <row r="54" spans="15:17" ht="12.75">
      <c r="O54" s="47"/>
      <c r="P54" s="47"/>
      <c r="Q54" s="47"/>
    </row>
    <row r="55" spans="15:17" ht="12.75">
      <c r="O55" s="47"/>
      <c r="P55" s="47"/>
      <c r="Q55" s="47"/>
    </row>
    <row r="56" spans="15:17" ht="12.75">
      <c r="O56" s="47"/>
      <c r="P56" s="47"/>
      <c r="Q56" s="47"/>
    </row>
    <row r="57" spans="15:17" ht="12.75">
      <c r="O57" s="47"/>
      <c r="P57" s="47"/>
      <c r="Q57" s="47"/>
    </row>
    <row r="58" spans="15:17" ht="12.75">
      <c r="O58" s="47"/>
      <c r="P58" s="47"/>
      <c r="Q58" s="47"/>
    </row>
    <row r="59" spans="15:17" ht="12.75">
      <c r="O59" s="47"/>
      <c r="P59" s="47"/>
      <c r="Q59" s="47"/>
    </row>
    <row r="60" spans="15:17" ht="12.75">
      <c r="O60" s="47"/>
      <c r="P60" s="47"/>
      <c r="Q60" s="47"/>
    </row>
  </sheetData>
  <printOptions/>
  <pageMargins left="0.984251968503937" right="0.984251968503937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2007-11-26T02:07:27Z</cp:lastPrinted>
  <dcterms:created xsi:type="dcterms:W3CDTF">1997-07-14T11:38:51Z</dcterms:created>
  <dcterms:modified xsi:type="dcterms:W3CDTF">2007-11-17T01:09:39Z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